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600" windowHeight="11760"/>
  </bookViews>
  <sheets>
    <sheet name="Лист1" sheetId="1" r:id="rId1"/>
  </sheets>
  <definedNames>
    <definedName name="_xlnm._FilterDatabase" localSheetId="0" hidden="1">Лист1!$A$80:$H$136</definedName>
    <definedName name="_xlnm.Print_Titles" localSheetId="0">Лист1!$6:$7</definedName>
    <definedName name="_xlnm.Print_Area" localSheetId="0">Лист1!$A$1:$I$136</definedName>
  </definedNames>
  <calcPr calcId="125725"/>
</workbook>
</file>

<file path=xl/calcChain.xml><?xml version="1.0" encoding="utf-8"?>
<calcChain xmlns="http://schemas.openxmlformats.org/spreadsheetml/2006/main">
  <c r="D74" i="1"/>
  <c r="D9" s="1"/>
  <c r="D76"/>
  <c r="D131"/>
  <c r="E69" l="1"/>
  <c r="H69"/>
  <c r="F71"/>
  <c r="H86" l="1"/>
  <c r="H22" l="1"/>
  <c r="G129" l="1"/>
  <c r="H130" l="1"/>
  <c r="E11" l="1"/>
  <c r="F15"/>
  <c r="H11"/>
  <c r="D91" l="1"/>
  <c r="D94" l="1"/>
  <c r="C112" l="1"/>
  <c r="H23" l="1"/>
  <c r="E135" l="1"/>
  <c r="H94" l="1"/>
  <c r="E94"/>
  <c r="H48"/>
  <c r="G131" l="1"/>
  <c r="G91"/>
  <c r="D85"/>
  <c r="H51"/>
  <c r="E51"/>
  <c r="C21" l="1"/>
  <c r="D129" l="1"/>
  <c r="G109"/>
  <c r="G90" l="1"/>
  <c r="H34"/>
  <c r="H110" l="1"/>
  <c r="G110"/>
  <c r="D110"/>
  <c r="E110"/>
  <c r="D90" l="1"/>
  <c r="F61" l="1"/>
  <c r="H46"/>
  <c r="H90" l="1"/>
  <c r="E90"/>
  <c r="E17"/>
  <c r="E16" s="1"/>
  <c r="H17"/>
  <c r="H16" s="1"/>
  <c r="F16" s="1"/>
  <c r="F21"/>
  <c r="G85"/>
  <c r="F85" s="1"/>
  <c r="E114"/>
  <c r="E113" s="1"/>
  <c r="E117"/>
  <c r="D125"/>
  <c r="C125" s="1"/>
  <c r="H31"/>
  <c r="F31" s="1"/>
  <c r="F34"/>
  <c r="E31"/>
  <c r="C31" s="1"/>
  <c r="E34"/>
  <c r="C34" s="1"/>
  <c r="J111"/>
  <c r="J105"/>
  <c r="J99"/>
  <c r="J85"/>
  <c r="J72"/>
  <c r="J65"/>
  <c r="J57"/>
  <c r="J50"/>
  <c r="J45"/>
  <c r="J36"/>
  <c r="J33"/>
  <c r="J29"/>
  <c r="J24"/>
  <c r="H10"/>
  <c r="E10"/>
  <c r="C10" s="1"/>
  <c r="G132"/>
  <c r="H132"/>
  <c r="E132"/>
  <c r="D120"/>
  <c r="E124"/>
  <c r="D122"/>
  <c r="D126"/>
  <c r="D128"/>
  <c r="D130"/>
  <c r="D92"/>
  <c r="D97"/>
  <c r="D96" s="1"/>
  <c r="D108"/>
  <c r="D83"/>
  <c r="D86"/>
  <c r="D114"/>
  <c r="D117"/>
  <c r="F40"/>
  <c r="F22"/>
  <c r="H27"/>
  <c r="H43"/>
  <c r="F48"/>
  <c r="H68"/>
  <c r="H63"/>
  <c r="F63" s="1"/>
  <c r="H66"/>
  <c r="H55"/>
  <c r="H54" s="1"/>
  <c r="H53" s="1"/>
  <c r="H38"/>
  <c r="H37" s="1"/>
  <c r="F37" s="1"/>
  <c r="H74"/>
  <c r="F74" s="1"/>
  <c r="H77"/>
  <c r="G114"/>
  <c r="F115"/>
  <c r="C115"/>
  <c r="H83"/>
  <c r="E83"/>
  <c r="C83" s="1"/>
  <c r="F84"/>
  <c r="C84"/>
  <c r="H114"/>
  <c r="E23"/>
  <c r="E22" s="1"/>
  <c r="C22" s="1"/>
  <c r="E27"/>
  <c r="C27" s="1"/>
  <c r="E38"/>
  <c r="E37" s="1"/>
  <c r="C37" s="1"/>
  <c r="E43"/>
  <c r="E46"/>
  <c r="C46" s="1"/>
  <c r="E48"/>
  <c r="C48" s="1"/>
  <c r="E55"/>
  <c r="E54" s="1"/>
  <c r="E53" s="1"/>
  <c r="E63"/>
  <c r="C63" s="1"/>
  <c r="E66"/>
  <c r="C66" s="1"/>
  <c r="E68"/>
  <c r="C68" s="1"/>
  <c r="E74"/>
  <c r="C74" s="1"/>
  <c r="E77"/>
  <c r="C77" s="1"/>
  <c r="E86"/>
  <c r="E92"/>
  <c r="E97"/>
  <c r="E96" s="1"/>
  <c r="E108"/>
  <c r="E89" s="1"/>
  <c r="C110"/>
  <c r="E120"/>
  <c r="E122"/>
  <c r="E126"/>
  <c r="E128"/>
  <c r="E130"/>
  <c r="F79"/>
  <c r="C79"/>
  <c r="F76"/>
  <c r="C76"/>
  <c r="F72"/>
  <c r="C72"/>
  <c r="F65"/>
  <c r="C65"/>
  <c r="F57"/>
  <c r="C57"/>
  <c r="C50"/>
  <c r="F50"/>
  <c r="F25"/>
  <c r="C25"/>
  <c r="C29"/>
  <c r="F39"/>
  <c r="F45"/>
  <c r="C45"/>
  <c r="C39"/>
  <c r="D133"/>
  <c r="D132" s="1"/>
  <c r="D135"/>
  <c r="H92"/>
  <c r="H97"/>
  <c r="H96" s="1"/>
  <c r="H103"/>
  <c r="H102" s="1"/>
  <c r="H108"/>
  <c r="H117"/>
  <c r="G117"/>
  <c r="H120"/>
  <c r="H122"/>
  <c r="H126"/>
  <c r="H128"/>
  <c r="H124"/>
  <c r="G120"/>
  <c r="G122"/>
  <c r="G124"/>
  <c r="G126"/>
  <c r="G128"/>
  <c r="G130"/>
  <c r="H135"/>
  <c r="G86"/>
  <c r="G92"/>
  <c r="G94"/>
  <c r="G97"/>
  <c r="G96" s="1"/>
  <c r="G103"/>
  <c r="G102" s="1"/>
  <c r="G108"/>
  <c r="G135"/>
  <c r="F125"/>
  <c r="C12"/>
  <c r="F12"/>
  <c r="C13"/>
  <c r="F13"/>
  <c r="C14"/>
  <c r="F14"/>
  <c r="C18"/>
  <c r="F18"/>
  <c r="C19"/>
  <c r="F19"/>
  <c r="C20"/>
  <c r="F20"/>
  <c r="C24"/>
  <c r="F24"/>
  <c r="C28"/>
  <c r="F28"/>
  <c r="C32"/>
  <c r="F32"/>
  <c r="C33"/>
  <c r="F33"/>
  <c r="C35"/>
  <c r="F35"/>
  <c r="C36"/>
  <c r="F36"/>
  <c r="C44"/>
  <c r="F44"/>
  <c r="F46"/>
  <c r="C47"/>
  <c r="F47"/>
  <c r="C49"/>
  <c r="F49"/>
  <c r="C56"/>
  <c r="F56"/>
  <c r="C64"/>
  <c r="F64"/>
  <c r="F66"/>
  <c r="C67"/>
  <c r="F67"/>
  <c r="C70"/>
  <c r="F70"/>
  <c r="C75"/>
  <c r="F75"/>
  <c r="C78"/>
  <c r="F78"/>
  <c r="C85"/>
  <c r="C87"/>
  <c r="F87"/>
  <c r="C93"/>
  <c r="F93"/>
  <c r="C95"/>
  <c r="F95"/>
  <c r="C98"/>
  <c r="F98"/>
  <c r="C99"/>
  <c r="F99"/>
  <c r="C100"/>
  <c r="F100"/>
  <c r="C101"/>
  <c r="F101"/>
  <c r="C104"/>
  <c r="F104"/>
  <c r="C105"/>
  <c r="F105"/>
  <c r="C106"/>
  <c r="F106"/>
  <c r="C107"/>
  <c r="F107"/>
  <c r="F109"/>
  <c r="C111"/>
  <c r="F111"/>
  <c r="C116"/>
  <c r="F116"/>
  <c r="C118"/>
  <c r="F118"/>
  <c r="C121"/>
  <c r="F121"/>
  <c r="C123"/>
  <c r="F123"/>
  <c r="C127"/>
  <c r="F127"/>
  <c r="C129"/>
  <c r="F129"/>
  <c r="C131"/>
  <c r="F131"/>
  <c r="C134"/>
  <c r="F134"/>
  <c r="C136"/>
  <c r="F136"/>
  <c r="D124" l="1"/>
  <c r="H89"/>
  <c r="E119"/>
  <c r="H119"/>
  <c r="C86"/>
  <c r="F11"/>
  <c r="C108"/>
  <c r="F68"/>
  <c r="C43"/>
  <c r="E42"/>
  <c r="C42" s="1"/>
  <c r="F43"/>
  <c r="H42"/>
  <c r="C132"/>
  <c r="C120"/>
  <c r="C103"/>
  <c r="C135"/>
  <c r="C11"/>
  <c r="C130"/>
  <c r="F122"/>
  <c r="F27"/>
  <c r="F55"/>
  <c r="C55"/>
  <c r="C38"/>
  <c r="C23"/>
  <c r="F135"/>
  <c r="C126"/>
  <c r="H73"/>
  <c r="F73" s="1"/>
  <c r="H62"/>
  <c r="H59" s="1"/>
  <c r="F59" s="1"/>
  <c r="C117"/>
  <c r="G89"/>
  <c r="D89"/>
  <c r="C122"/>
  <c r="F132"/>
  <c r="G119"/>
  <c r="C17"/>
  <c r="C69"/>
  <c r="C133"/>
  <c r="F38"/>
  <c r="D119"/>
  <c r="F130"/>
  <c r="F69"/>
  <c r="F77"/>
  <c r="C128"/>
  <c r="E62"/>
  <c r="E59" s="1"/>
  <c r="C59" s="1"/>
  <c r="G113"/>
  <c r="F97"/>
  <c r="F126"/>
  <c r="E73"/>
  <c r="C73" s="1"/>
  <c r="D113"/>
  <c r="D82"/>
  <c r="F124"/>
  <c r="F120"/>
  <c r="F92"/>
  <c r="E30"/>
  <c r="C30" s="1"/>
  <c r="H82"/>
  <c r="F94"/>
  <c r="C102"/>
  <c r="C94"/>
  <c r="C97"/>
  <c r="F103"/>
  <c r="F108"/>
  <c r="G83"/>
  <c r="G82" s="1"/>
  <c r="F86"/>
  <c r="F110"/>
  <c r="C92"/>
  <c r="F128"/>
  <c r="F53"/>
  <c r="F54"/>
  <c r="F102"/>
  <c r="C114"/>
  <c r="F117"/>
  <c r="F96"/>
  <c r="E82"/>
  <c r="C124"/>
  <c r="H30"/>
  <c r="F30" s="1"/>
  <c r="F17"/>
  <c r="C53"/>
  <c r="C54"/>
  <c r="C96"/>
  <c r="C16"/>
  <c r="J16"/>
  <c r="H113"/>
  <c r="C113"/>
  <c r="F114"/>
  <c r="F23"/>
  <c r="J11"/>
  <c r="F10"/>
  <c r="H81" l="1"/>
  <c r="H80" s="1"/>
  <c r="E81"/>
  <c r="E80" s="1"/>
  <c r="C82"/>
  <c r="E26"/>
  <c r="C26" s="1"/>
  <c r="E41"/>
  <c r="C41" s="1"/>
  <c r="F113"/>
  <c r="F62"/>
  <c r="H26"/>
  <c r="F83"/>
  <c r="C62"/>
  <c r="J30"/>
  <c r="D81"/>
  <c r="D80" s="1"/>
  <c r="F119"/>
  <c r="G81"/>
  <c r="F82"/>
  <c r="C89"/>
  <c r="F89"/>
  <c r="C119"/>
  <c r="H41"/>
  <c r="F42"/>
  <c r="F26" l="1"/>
  <c r="H9"/>
  <c r="H8" s="1"/>
  <c r="E9"/>
  <c r="C9" s="1"/>
  <c r="G80"/>
  <c r="G8" s="1"/>
  <c r="D8"/>
  <c r="F81"/>
  <c r="C81"/>
  <c r="C80" s="1"/>
  <c r="F41"/>
  <c r="F80" l="1"/>
  <c r="E8"/>
  <c r="C8" s="1"/>
  <c r="F9"/>
  <c r="F8"/>
</calcChain>
</file>

<file path=xl/sharedStrings.xml><?xml version="1.0" encoding="utf-8"?>
<sst xmlns="http://schemas.openxmlformats.org/spreadsheetml/2006/main" count="279" uniqueCount="266">
  <si>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</si>
  <si>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</si>
  <si>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</si>
  <si>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</si>
  <si>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</si>
  <si>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</si>
  <si>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</si>
  <si>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</si>
  <si>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</si>
  <si>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</si>
  <si>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</si>
  <si>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</si>
  <si>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</si>
  <si>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</si>
  <si>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</si>
  <si>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</si>
  <si>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</si>
  <si>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</si>
  <si>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</si>
  <si>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</si>
  <si>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</si>
  <si>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</si>
  <si>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</si>
  <si>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</si>
  <si>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</si>
  <si>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</si>
  <si>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</si>
  <si>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</si>
  <si>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</si>
  <si>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</si>
  <si>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</si>
  <si>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</si>
  <si>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</si>
  <si>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</si>
  <si>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</si>
  <si>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</si>
  <si>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</si>
  <si>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</si>
  <si>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</si>
  <si>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</si>
  <si>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</si>
  <si>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</si>
  <si>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</si>
  <si>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</si>
  <si>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</si>
  <si>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</si>
  <si>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</si>
  <si>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</si>
  <si>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</si>
  <si>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</si>
  <si>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</si>
  <si>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</si>
  <si>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</si>
  <si>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</si>
  <si>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</si>
  <si>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</si>
  <si>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</si>
  <si>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</si>
  <si>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</si>
  <si>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</si>
  <si>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</si>
  <si>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</si>
  <si>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</si>
  <si>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</si>
  <si>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</si>
  <si>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</si>
  <si>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</si>
  <si>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</si>
  <si>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</si>
  <si>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</si>
  <si>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</si>
  <si>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</si>
  <si>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</si>
  <si>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</si>
  <si>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</si>
  <si>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</si>
  <si>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</si>
  <si>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</si>
  <si>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</si>
  <si>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</si>
  <si>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</si>
  <si>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</si>
  <si>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</si>
  <si>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</si>
  <si>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</si>
  <si>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</si>
  <si>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</si>
  <si>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</si>
  <si>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</si>
  <si>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</si>
  <si>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</si>
  <si>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</si>
  <si>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</si>
  <si>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</si>
  <si>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</si>
  <si>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</si>
  <si>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</si>
  <si>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</si>
  <si>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</si>
  <si>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</si>
  <si>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</si>
  <si>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</si>
  <si>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</si>
  <si>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</si>
  <si>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</si>
  <si>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</si>
  <si>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</si>
  <si>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</si>
  <si>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</si>
  <si>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</si>
  <si>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</si>
  <si>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</si>
  <si>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</si>
  <si>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</si>
  <si>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</si>
  <si>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</si>
  <si>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</si>
  <si>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</si>
  <si>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</si>
  <si>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</si>
  <si>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</si>
  <si>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</si>
  <si>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</si>
  <si>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</si>
  <si>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</si>
  <si>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</si>
  <si>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</si>
  <si>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</si>
  <si>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</si>
  <si>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</si>
  <si>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</si>
  <si>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</si>
  <si>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</si>
  <si>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</si>
  <si>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</si>
  <si>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</si>
  <si>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</si>
  <si>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000  2  02  02216  00  0000  151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</si>
  <si>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</si>
  <si>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</si>
  <si>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</si>
  <si>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</si>
  <si>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</si>
  <si>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</si>
  <si>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</t>
  </si>
  <si>
    <t>000  2  02  03999  00  0000  151</t>
  </si>
  <si>
    <t>Прочие субвенции бюджетам поселений</t>
  </si>
  <si>
    <t>000  2  02  03999  10  0000  151</t>
  </si>
  <si>
    <t>Иные межбюджетные трансферты</t>
  </si>
  <si>
    <t>000  2  02  04000  00  0000  151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</si>
  <si>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</si>
  <si>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</si>
  <si>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</si>
  <si>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</si>
  <si>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</si>
  <si>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</si>
  <si>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</si>
  <si>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</si>
  <si>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</si>
  <si>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</si>
  <si>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</si>
  <si>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</si>
  <si>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</si>
  <si>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</si>
  <si>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</si>
  <si>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</si>
  <si>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</si>
  <si>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</si>
  <si>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</si>
  <si>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</si>
  <si>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</si>
  <si>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</si>
  <si>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</si>
  <si>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</si>
  <si>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</si>
  <si>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</si>
  <si>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МЕСЯЧНЫЙ ОТЧЕТ ОБ ИСПОЛНЕНИИ БЮДЖЕТА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</si>
  <si>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</si>
  <si>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</si>
  <si>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</si>
  <si>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r>
      <t xml:space="preserve">000  1  06  06030 </t>
    </r>
    <r>
      <rPr>
        <b/>
        <sz val="8"/>
        <color indexed="12"/>
        <rFont val="Arial"/>
        <family val="2"/>
        <charset val="204"/>
      </rPr>
      <t xml:space="preserve"> 00</t>
    </r>
    <r>
      <rPr>
        <b/>
        <sz val="8"/>
        <color indexed="14"/>
        <rFont val="Arial"/>
        <family val="2"/>
        <charset val="204"/>
      </rPr>
      <t xml:space="preserve">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</si>
  <si>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</si>
  <si>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</si>
  <si>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</si>
  <si>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</si>
  <si>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</si>
  <si>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</si>
  <si>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</si>
  <si>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</si>
  <si>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</si>
  <si>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</si>
  <si>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</si>
  <si>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</si>
  <si>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</si>
  <si>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</si>
  <si>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</si>
  <si>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</si>
  <si>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Заполнять только желтые клетки</t>
  </si>
  <si>
    <t>Просьба: формулы не сбивать!</t>
  </si>
  <si>
    <t>администрации Грибановского городского поселения</t>
  </si>
  <si>
    <t>000  2  07  05030  13  0000  180</t>
  </si>
  <si>
    <t>000  2  02  02088  13  0002  151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</si>
  <si>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</si>
  <si>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000  2  02  02088  13  0000  151</t>
  </si>
  <si>
    <t>000  2  02  02089  13  0004  151</t>
  </si>
  <si>
    <t>000  2  02  02089  13  0002  151</t>
  </si>
  <si>
    <t>000  2  02  02089  13  0000  151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</si>
  <si>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</si>
  <si>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</si>
  <si>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000  1  09  04053  13  2100  110</t>
  </si>
  <si>
    <t>Задолженность и перерасчеты по отмененным налогам , сборам и иным обязательным платежам</t>
  </si>
  <si>
    <t>000  2  02  02079  13  0000  151</t>
  </si>
  <si>
    <t>разница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</si>
  <si>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</si>
  <si>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000  1  11  05025  13  0000  120</t>
  </si>
  <si>
    <t>000  2  02  45144  13  0000  151</t>
  </si>
  <si>
    <t>000  2  02  45144  00  0000  151</t>
  </si>
  <si>
    <t>000  2  02  45146  00  0000  151</t>
  </si>
  <si>
    <t>000  2  02  45146  13  0000  151</t>
  </si>
  <si>
    <t>000  2  02  35118  13  0000  151</t>
  </si>
  <si>
    <t>000  2  02  35118  00  0000  151</t>
  </si>
  <si>
    <t>000  2  02  30000  00  0000  151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</si>
  <si>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</si>
  <si>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</si>
  <si>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исле казенных) в части реализации основных средств по указанному имуществу </t>
  </si>
  <si>
    <t>000  1  14  02053  13  0000  410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</si>
  <si>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</si>
  <si>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000  2  02  45160  13  0000  151</t>
  </si>
  <si>
    <t>000  2  02  45160  00  0000  151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</si>
  <si>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</si>
  <si>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поселений</t>
  </si>
  <si>
    <t>000 2  02   20216  00  0000  151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</si>
  <si>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</t>
  </si>
  <si>
    <t>Доходы в перечисления части прибыли,остающейся после уплаты налогов и иных обязательных платежей муниципальных унитарных предприятий,в том числе казенных,в залог,в доверительное управление</t>
  </si>
  <si>
    <t>000 1  11    07015  00 0000  120</t>
  </si>
  <si>
    <t>000 1  11    07015  13 0000  120</t>
  </si>
  <si>
    <t>000  2  02  20216  13  0000  151</t>
  </si>
  <si>
    <t>000  2  02  49999  13  0000  151</t>
  </si>
  <si>
    <t>000  2  02  10000  00  0000  150</t>
  </si>
  <si>
    <t>000  2  02  01001  00  0000  150</t>
  </si>
  <si>
    <t>000  2  02  15001  00  0000  150</t>
  </si>
  <si>
    <t>000  2  02  15001  13  0000  150</t>
  </si>
  <si>
    <t>000  2  02  01003  00  0000  150</t>
  </si>
  <si>
    <t>000  2  02  01003  10  0000  150</t>
  </si>
  <si>
    <t>000  2  02  20000  00  0000  150</t>
  </si>
  <si>
    <t>000  2  19  600101  13  0000  150</t>
  </si>
  <si>
    <t>000  2  02 2551913  00  0000  150</t>
  </si>
  <si>
    <t>000  2  02  25558  00  0000  150</t>
  </si>
  <si>
    <t>000  2  02  25555  13  0000  150</t>
  </si>
  <si>
    <t>000  2  02  0220302  13  0000  150</t>
  </si>
  <si>
    <t>000  1  13  02995  13  0000  130</t>
  </si>
  <si>
    <t>Региональный проект обеспечения устойчивого сокращения непригодного для проживания жилищного фонда</t>
  </si>
  <si>
    <t>000  2  02  20299 00 0000  151</t>
  </si>
  <si>
    <t>000  2  02  20299 13 0000  151</t>
  </si>
  <si>
    <t>Переселение граждан из аварийного жилищного фонда, признаного таковым до 01 января 2017 года</t>
  </si>
  <si>
    <t>Переселение граждан из аварийного жилищного фонда, признаного таковым до 01 января 2017 го</t>
  </si>
  <si>
    <t>000  2  02 20079  00  0000  151</t>
  </si>
  <si>
    <t>000  2 0 2  20302  13  0000  150</t>
  </si>
  <si>
    <t>161  1  16  0202002  0  000  140</t>
  </si>
  <si>
    <t>000  1  16  101  230 10 131  140</t>
  </si>
  <si>
    <t>161  1  16  0709013  0  000  140</t>
  </si>
  <si>
    <t xml:space="preserve">Субсидии бюджетам на реализацию программ формирования современной городской среды </t>
  </si>
  <si>
    <t>000  2  02  25555  13  0000  151</t>
  </si>
  <si>
    <t>000  2  02  29999  13  0000  151</t>
  </si>
  <si>
    <t>000  1  01  02080  01  0000  110</t>
  </si>
  <si>
    <t>на 01 апреля 2023</t>
  </si>
</sst>
</file>

<file path=xl/styles.xml><?xml version="1.0" encoding="utf-8"?>
<styleSheet xmlns="http://schemas.openxmlformats.org/spreadsheetml/2006/main">
  <fonts count="13">
    <font>
      <sz val="8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4"/>
      <name val="Arial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12"/>
      <name val="Arial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wrapText="1"/>
    </xf>
    <xf numFmtId="49" fontId="1" fillId="0" borderId="5" xfId="0" applyNumberFormat="1" applyFont="1" applyFill="1" applyBorder="1"/>
    <xf numFmtId="0" fontId="1" fillId="0" borderId="4" xfId="0" applyNumberFormat="1" applyFont="1" applyFill="1" applyBorder="1" applyAlignment="1" applyProtection="1">
      <alignment wrapText="1"/>
    </xf>
    <xf numFmtId="49" fontId="1" fillId="0" borderId="5" xfId="0" applyNumberFormat="1" applyFont="1" applyFill="1" applyBorder="1" applyProtection="1"/>
    <xf numFmtId="0" fontId="1" fillId="0" borderId="0" xfId="0" applyFont="1" applyAlignment="1">
      <alignment wrapText="1"/>
    </xf>
    <xf numFmtId="0" fontId="5" fillId="0" borderId="0" xfId="0" applyFont="1" applyFill="1"/>
    <xf numFmtId="49" fontId="6" fillId="0" borderId="4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7" fillId="0" borderId="0" xfId="0" applyFont="1" applyFill="1"/>
    <xf numFmtId="0" fontId="1" fillId="0" borderId="6" xfId="0" applyNumberFormat="1" applyFont="1" applyFill="1" applyBorder="1" applyAlignment="1">
      <alignment wrapText="1"/>
    </xf>
    <xf numFmtId="49" fontId="1" fillId="0" borderId="7" xfId="0" applyNumberFormat="1" applyFont="1" applyFill="1" applyBorder="1"/>
    <xf numFmtId="0" fontId="1" fillId="0" borderId="8" xfId="0" applyNumberFormat="1" applyFont="1" applyFill="1" applyBorder="1" applyAlignment="1">
      <alignment wrapText="1"/>
    </xf>
    <xf numFmtId="49" fontId="1" fillId="0" borderId="9" xfId="0" applyNumberFormat="1" applyFont="1" applyFill="1" applyBorder="1"/>
    <xf numFmtId="0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Fill="1" applyBorder="1"/>
    <xf numFmtId="0" fontId="1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/>
    <xf numFmtId="0" fontId="1" fillId="0" borderId="8" xfId="0" applyNumberFormat="1" applyFont="1" applyFill="1" applyBorder="1" applyAlignment="1" applyProtection="1">
      <alignment wrapText="1"/>
    </xf>
    <xf numFmtId="49" fontId="1" fillId="0" borderId="9" xfId="0" applyNumberFormat="1" applyFont="1" applyFill="1" applyBorder="1" applyProtection="1"/>
    <xf numFmtId="0" fontId="1" fillId="0" borderId="10" xfId="0" applyNumberFormat="1" applyFont="1" applyFill="1" applyBorder="1" applyAlignment="1" applyProtection="1">
      <alignment wrapText="1"/>
    </xf>
    <xf numFmtId="49" fontId="1" fillId="0" borderId="11" xfId="0" applyNumberFormat="1" applyFont="1" applyFill="1" applyBorder="1" applyProtection="1"/>
    <xf numFmtId="0" fontId="1" fillId="0" borderId="12" xfId="0" applyNumberFormat="1" applyFont="1" applyFill="1" applyBorder="1" applyAlignment="1" applyProtection="1">
      <alignment wrapText="1"/>
    </xf>
    <xf numFmtId="49" fontId="1" fillId="0" borderId="13" xfId="0" applyNumberFormat="1" applyFont="1" applyFill="1" applyBorder="1" applyProtection="1"/>
    <xf numFmtId="0" fontId="9" fillId="2" borderId="0" xfId="0" applyFont="1" applyFill="1"/>
    <xf numFmtId="0" fontId="10" fillId="0" borderId="0" xfId="0" applyFont="1" applyFill="1"/>
    <xf numFmtId="2" fontId="5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horizontal="center" vertical="top" wrapText="1"/>
    </xf>
    <xf numFmtId="2" fontId="5" fillId="0" borderId="0" xfId="0" applyNumberFormat="1" applyFont="1"/>
    <xf numFmtId="0" fontId="1" fillId="0" borderId="14" xfId="0" applyNumberFormat="1" applyFont="1" applyFill="1" applyBorder="1" applyAlignment="1">
      <alignment wrapText="1"/>
    </xf>
    <xf numFmtId="49" fontId="1" fillId="0" borderId="15" xfId="0" applyNumberFormat="1" applyFont="1" applyFill="1" applyBorder="1"/>
    <xf numFmtId="2" fontId="0" fillId="0" borderId="0" xfId="0" applyNumberFormat="1"/>
    <xf numFmtId="2" fontId="1" fillId="0" borderId="16" xfId="0" applyNumberFormat="1" applyFont="1" applyFill="1" applyBorder="1" applyAlignment="1">
      <alignment horizontal="center" vertical="top" wrapText="1"/>
    </xf>
    <xf numFmtId="2" fontId="11" fillId="0" borderId="0" xfId="0" applyNumberFormat="1" applyFont="1"/>
    <xf numFmtId="4" fontId="5" fillId="0" borderId="17" xfId="0" applyNumberFormat="1" applyFont="1" applyFill="1" applyBorder="1"/>
    <xf numFmtId="4" fontId="5" fillId="0" borderId="12" xfId="0" applyNumberFormat="1" applyFont="1" applyFill="1" applyBorder="1"/>
    <xf numFmtId="4" fontId="5" fillId="0" borderId="18" xfId="0" applyNumberFormat="1" applyFont="1" applyFill="1" applyBorder="1"/>
    <xf numFmtId="4" fontId="5" fillId="0" borderId="8" xfId="0" applyNumberFormat="1" applyFont="1" applyFill="1" applyBorder="1"/>
    <xf numFmtId="4" fontId="5" fillId="0" borderId="4" xfId="0" applyNumberFormat="1" applyFont="1" applyFill="1" applyBorder="1"/>
    <xf numFmtId="4" fontId="5" fillId="2" borderId="4" xfId="0" applyNumberFormat="1" applyFont="1" applyFill="1" applyBorder="1"/>
    <xf numFmtId="4" fontId="5" fillId="2" borderId="12" xfId="0" applyNumberFormat="1" applyFont="1" applyFill="1" applyBorder="1"/>
    <xf numFmtId="4" fontId="5" fillId="0" borderId="19" xfId="0" applyNumberFormat="1" applyFont="1" applyFill="1" applyBorder="1"/>
    <xf numFmtId="4" fontId="5" fillId="2" borderId="19" xfId="0" applyNumberFormat="1" applyFont="1" applyFill="1" applyBorder="1"/>
    <xf numFmtId="4" fontId="5" fillId="2" borderId="15" xfId="0" applyNumberFormat="1" applyFont="1" applyFill="1" applyBorder="1"/>
    <xf numFmtId="4" fontId="5" fillId="0" borderId="17" xfId="0" applyNumberFormat="1" applyFont="1" applyFill="1" applyBorder="1" applyProtection="1"/>
    <xf numFmtId="4" fontId="5" fillId="0" borderId="18" xfId="0" applyNumberFormat="1" applyFont="1" applyFill="1" applyBorder="1" applyProtection="1"/>
    <xf numFmtId="4" fontId="5" fillId="0" borderId="8" xfId="0" applyNumberFormat="1" applyFont="1" applyFill="1" applyBorder="1" applyProtection="1"/>
    <xf numFmtId="4" fontId="5" fillId="0" borderId="4" xfId="0" applyNumberFormat="1" applyFont="1" applyFill="1" applyBorder="1" applyProtection="1"/>
    <xf numFmtId="4" fontId="5" fillId="2" borderId="4" xfId="0" applyNumberFormat="1" applyFont="1" applyFill="1" applyBorder="1" applyProtection="1">
      <protection locked="0"/>
    </xf>
    <xf numFmtId="4" fontId="5" fillId="0" borderId="12" xfId="0" applyNumberFormat="1" applyFont="1" applyFill="1" applyBorder="1" applyProtection="1"/>
    <xf numFmtId="4" fontId="5" fillId="2" borderId="12" xfId="0" applyNumberFormat="1" applyFont="1" applyFill="1" applyBorder="1" applyProtection="1">
      <protection locked="0"/>
    </xf>
    <xf numFmtId="4" fontId="5" fillId="2" borderId="8" xfId="0" applyNumberFormat="1" applyFont="1" applyFill="1" applyBorder="1" applyProtection="1">
      <protection locked="0"/>
    </xf>
    <xf numFmtId="4" fontId="5" fillId="0" borderId="20" xfId="0" applyNumberFormat="1" applyFont="1" applyFill="1" applyBorder="1"/>
    <xf numFmtId="0" fontId="1" fillId="0" borderId="21" xfId="0" applyNumberFormat="1" applyFont="1" applyFill="1" applyBorder="1" applyAlignment="1">
      <alignment wrapText="1"/>
    </xf>
    <xf numFmtId="4" fontId="5" fillId="0" borderId="6" xfId="0" applyNumberFormat="1" applyFont="1" applyFill="1" applyBorder="1"/>
    <xf numFmtId="4" fontId="5" fillId="0" borderId="22" xfId="0" applyNumberFormat="1" applyFont="1" applyFill="1" applyBorder="1"/>
    <xf numFmtId="49" fontId="1" fillId="0" borderId="4" xfId="0" applyNumberFormat="1" applyFont="1" applyFill="1" applyBorder="1"/>
    <xf numFmtId="0" fontId="12" fillId="0" borderId="0" xfId="0" applyFont="1" applyAlignment="1">
      <alignment wrapText="1"/>
    </xf>
    <xf numFmtId="0" fontId="12" fillId="0" borderId="23" xfId="0" applyFont="1" applyBorder="1" applyAlignment="1">
      <alignment wrapText="1"/>
    </xf>
    <xf numFmtId="0" fontId="0" fillId="0" borderId="0" xfId="0" applyAlignment="1">
      <alignment wrapText="1"/>
    </xf>
    <xf numFmtId="49" fontId="1" fillId="0" borderId="15" xfId="0" applyNumberFormat="1" applyFont="1" applyFill="1" applyBorder="1" applyProtection="1"/>
    <xf numFmtId="4" fontId="5" fillId="0" borderId="19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wrapText="1"/>
    </xf>
    <xf numFmtId="4" fontId="5" fillId="3" borderId="19" xfId="0" applyNumberFormat="1" applyFont="1" applyFill="1" applyBorder="1" applyProtection="1"/>
    <xf numFmtId="4" fontId="5" fillId="3" borderId="15" xfId="0" applyNumberFormat="1" applyFont="1" applyFill="1" applyBorder="1" applyProtection="1"/>
    <xf numFmtId="0" fontId="1" fillId="0" borderId="14" xfId="0" applyNumberFormat="1" applyFont="1" applyFill="1" applyBorder="1" applyAlignment="1" applyProtection="1">
      <alignment wrapText="1"/>
    </xf>
    <xf numFmtId="4" fontId="5" fillId="2" borderId="19" xfId="0" applyNumberFormat="1" applyFont="1" applyFill="1" applyBorder="1" applyProtection="1">
      <protection locked="0"/>
    </xf>
    <xf numFmtId="4" fontId="5" fillId="4" borderId="19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wrapText="1"/>
      <protection locked="0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view="pageBreakPreview" zoomScaleNormal="89" zoomScaleSheetLayoutView="100" workbookViewId="0">
      <selection activeCell="H136" sqref="H136"/>
    </sheetView>
  </sheetViews>
  <sheetFormatPr defaultRowHeight="12"/>
  <cols>
    <col min="1" max="1" width="50" style="12" customWidth="1"/>
    <col min="2" max="2" width="29.83203125" style="3" customWidth="1"/>
    <col min="3" max="3" width="16.6640625" style="36" customWidth="1"/>
    <col min="4" max="4" width="16.83203125" style="15" customWidth="1"/>
    <col min="5" max="5" width="21.33203125" style="36" customWidth="1"/>
    <col min="6" max="6" width="17.5" style="36" customWidth="1"/>
    <col min="7" max="7" width="15.33203125" style="15" customWidth="1"/>
    <col min="8" max="8" width="20.83203125" style="36" customWidth="1"/>
    <col min="9" max="9" width="5.83203125" customWidth="1"/>
    <col min="10" max="10" width="13.1640625" hidden="1" customWidth="1"/>
  </cols>
  <sheetData>
    <row r="1" spans="1:10" s="1" customFormat="1" ht="16.5" customHeight="1">
      <c r="A1" s="76" t="s">
        <v>176</v>
      </c>
      <c r="B1" s="76"/>
      <c r="C1" s="76"/>
      <c r="D1" s="76"/>
      <c r="E1" s="76"/>
      <c r="F1" s="76"/>
      <c r="G1" s="76"/>
      <c r="H1" s="76"/>
      <c r="I1" s="31" t="s">
        <v>197</v>
      </c>
    </row>
    <row r="2" spans="1:10" s="1" customFormat="1" ht="11.25" customHeight="1">
      <c r="A2" s="76" t="s">
        <v>162</v>
      </c>
      <c r="B2" s="76"/>
      <c r="C2" s="76"/>
      <c r="D2" s="76"/>
      <c r="E2" s="76"/>
      <c r="F2" s="76"/>
      <c r="G2" s="76"/>
      <c r="H2" s="76"/>
      <c r="I2" s="32" t="s">
        <v>198</v>
      </c>
    </row>
    <row r="3" spans="1:10" s="1" customFormat="1">
      <c r="A3" s="77" t="s">
        <v>199</v>
      </c>
      <c r="B3" s="77"/>
      <c r="C3" s="77"/>
      <c r="D3" s="77"/>
      <c r="E3" s="77"/>
      <c r="F3" s="77"/>
      <c r="G3" s="77"/>
      <c r="H3" s="77"/>
    </row>
    <row r="4" spans="1:10" s="1" customFormat="1">
      <c r="A4" s="77" t="s">
        <v>265</v>
      </c>
      <c r="B4" s="77"/>
      <c r="C4" s="77"/>
      <c r="D4" s="77"/>
      <c r="E4" s="77"/>
      <c r="F4" s="77"/>
      <c r="G4" s="77"/>
      <c r="H4" s="77"/>
    </row>
    <row r="5" spans="1:10" s="1" customFormat="1" ht="12.75" thickBot="1">
      <c r="A5" s="3"/>
      <c r="B5" s="3"/>
      <c r="C5" s="33"/>
      <c r="D5" s="13"/>
      <c r="E5" s="33"/>
      <c r="F5" s="33"/>
      <c r="G5" s="13"/>
      <c r="H5" s="33" t="s">
        <v>163</v>
      </c>
    </row>
    <row r="6" spans="1:10" s="16" customFormat="1" ht="60" customHeight="1">
      <c r="A6" s="4" t="s">
        <v>48</v>
      </c>
      <c r="B6" s="4" t="s">
        <v>49</v>
      </c>
      <c r="C6" s="34" t="s">
        <v>164</v>
      </c>
      <c r="D6" s="5" t="s">
        <v>165</v>
      </c>
      <c r="E6" s="34" t="s">
        <v>50</v>
      </c>
      <c r="F6" s="34" t="s">
        <v>166</v>
      </c>
      <c r="G6" s="5" t="s">
        <v>167</v>
      </c>
      <c r="H6" s="34" t="s">
        <v>51</v>
      </c>
      <c r="J6" s="40" t="s">
        <v>212</v>
      </c>
    </row>
    <row r="7" spans="1:10" s="2" customFormat="1" ht="12.75" thickBot="1">
      <c r="A7" s="6" t="s">
        <v>168</v>
      </c>
      <c r="B7" s="7" t="s">
        <v>169</v>
      </c>
      <c r="C7" s="35" t="s">
        <v>170</v>
      </c>
      <c r="D7" s="14" t="s">
        <v>171</v>
      </c>
      <c r="E7" s="35" t="s">
        <v>172</v>
      </c>
      <c r="F7" s="35" t="s">
        <v>173</v>
      </c>
      <c r="G7" s="14" t="s">
        <v>174</v>
      </c>
      <c r="H7" s="35" t="s">
        <v>175</v>
      </c>
    </row>
    <row r="8" spans="1:10" ht="12.75" thickBot="1">
      <c r="A8" s="17" t="s">
        <v>52</v>
      </c>
      <c r="B8" s="18" t="s">
        <v>53</v>
      </c>
      <c r="C8" s="43">
        <f>E8-D8</f>
        <v>161723100</v>
      </c>
      <c r="D8" s="43">
        <f>D9+D80</f>
        <v>41930657.869999997</v>
      </c>
      <c r="E8" s="43">
        <f>E9+E80</f>
        <v>203653757.87</v>
      </c>
      <c r="F8" s="43">
        <f>H8-G8</f>
        <v>10749537.809999999</v>
      </c>
      <c r="G8" s="43">
        <f>G9+G80</f>
        <v>1177000</v>
      </c>
      <c r="H8" s="43">
        <f>H9+H80</f>
        <v>11926537.809999999</v>
      </c>
    </row>
    <row r="9" spans="1:10" ht="12.75" thickBot="1">
      <c r="A9" s="21" t="s">
        <v>54</v>
      </c>
      <c r="B9" s="22" t="s">
        <v>55</v>
      </c>
      <c r="C9" s="42">
        <f t="shared" ref="C9:C17" si="0">E9-D9</f>
        <v>53985800</v>
      </c>
      <c r="D9" s="42">
        <f>D74</f>
        <v>0</v>
      </c>
      <c r="E9" s="42">
        <f>E10+E16+E22+E26+E37+E41+E53+E59+E68+E73</f>
        <v>53985800</v>
      </c>
      <c r="F9" s="42">
        <f t="shared" ref="F9:F17" si="1">H9-G9</f>
        <v>10607937.809999999</v>
      </c>
      <c r="G9" s="42"/>
      <c r="H9" s="42">
        <f>H10+H16+H22+H26+H41+H53+H59+H68+H73+H40</f>
        <v>10607937.809999999</v>
      </c>
    </row>
    <row r="10" spans="1:10" ht="12.75" thickBot="1">
      <c r="A10" s="21" t="s">
        <v>56</v>
      </c>
      <c r="B10" s="22" t="s">
        <v>57</v>
      </c>
      <c r="C10" s="42">
        <f t="shared" si="0"/>
        <v>29180000</v>
      </c>
      <c r="D10" s="42"/>
      <c r="E10" s="42">
        <f>E11</f>
        <v>29180000</v>
      </c>
      <c r="F10" s="42">
        <f t="shared" si="1"/>
        <v>4252875.040000001</v>
      </c>
      <c r="G10" s="42"/>
      <c r="H10" s="44">
        <f>H11</f>
        <v>4252875.040000001</v>
      </c>
    </row>
    <row r="11" spans="1:10">
      <c r="A11" s="19" t="s">
        <v>0</v>
      </c>
      <c r="B11" s="20" t="s">
        <v>1</v>
      </c>
      <c r="C11" s="45">
        <f t="shared" si="0"/>
        <v>29180000</v>
      </c>
      <c r="D11" s="45"/>
      <c r="E11" s="45">
        <f>SUM(E12:E15)</f>
        <v>29180000</v>
      </c>
      <c r="F11" s="45">
        <f>SUM(F12:F15)</f>
        <v>4252875.040000001</v>
      </c>
      <c r="G11" s="45"/>
      <c r="H11" s="45">
        <f>SUM(H12:H15)</f>
        <v>4252875.040000001</v>
      </c>
      <c r="J11" s="39">
        <f>SUM(E11-H11)</f>
        <v>24927124.960000001</v>
      </c>
    </row>
    <row r="12" spans="1:10" ht="67.5">
      <c r="A12" s="8" t="s">
        <v>2</v>
      </c>
      <c r="B12" s="9" t="s">
        <v>3</v>
      </c>
      <c r="C12" s="46">
        <f t="shared" si="0"/>
        <v>29000000</v>
      </c>
      <c r="D12" s="46"/>
      <c r="E12" s="47">
        <v>29000000</v>
      </c>
      <c r="F12" s="46">
        <f t="shared" si="1"/>
        <v>4263336.4800000004</v>
      </c>
      <c r="G12" s="46"/>
      <c r="H12" s="47">
        <v>4263336.4800000004</v>
      </c>
    </row>
    <row r="13" spans="1:10" ht="101.25">
      <c r="A13" s="8" t="s">
        <v>4</v>
      </c>
      <c r="B13" s="9" t="s">
        <v>5</v>
      </c>
      <c r="C13" s="46">
        <f t="shared" si="0"/>
        <v>45000</v>
      </c>
      <c r="D13" s="46"/>
      <c r="E13" s="47">
        <v>45000</v>
      </c>
      <c r="F13" s="46">
        <f t="shared" si="1"/>
        <v>-4104.7700000000004</v>
      </c>
      <c r="G13" s="46"/>
      <c r="H13" s="47">
        <v>-4104.7700000000004</v>
      </c>
    </row>
    <row r="14" spans="1:10" ht="45">
      <c r="A14" s="8" t="s">
        <v>6</v>
      </c>
      <c r="B14" s="9" t="s">
        <v>7</v>
      </c>
      <c r="C14" s="46">
        <f t="shared" si="0"/>
        <v>135000</v>
      </c>
      <c r="D14" s="46"/>
      <c r="E14" s="47">
        <v>135000</v>
      </c>
      <c r="F14" s="46">
        <f t="shared" si="1"/>
        <v>-6356.67</v>
      </c>
      <c r="G14" s="46"/>
      <c r="H14" s="47">
        <v>-6356.67</v>
      </c>
    </row>
    <row r="15" spans="1:10" ht="12.75" thickBot="1">
      <c r="A15" s="37"/>
      <c r="B15" s="9" t="s">
        <v>264</v>
      </c>
      <c r="C15" s="49"/>
      <c r="D15" s="49"/>
      <c r="E15" s="50"/>
      <c r="F15" s="46">
        <f t="shared" si="1"/>
        <v>0</v>
      </c>
      <c r="G15" s="49"/>
      <c r="H15" s="51"/>
    </row>
    <row r="16" spans="1:10" ht="34.5" thickBot="1">
      <c r="A16" s="21" t="s">
        <v>8</v>
      </c>
      <c r="B16" s="22" t="s">
        <v>9</v>
      </c>
      <c r="C16" s="42">
        <f t="shared" si="0"/>
        <v>4963300</v>
      </c>
      <c r="D16" s="42"/>
      <c r="E16" s="42">
        <f>E17</f>
        <v>4963300</v>
      </c>
      <c r="F16" s="42">
        <f t="shared" si="1"/>
        <v>1334420.93</v>
      </c>
      <c r="G16" s="42"/>
      <c r="H16" s="44">
        <f>H17</f>
        <v>1334420.93</v>
      </c>
      <c r="J16" s="39">
        <f>SUM(E16-H16)</f>
        <v>3628879.0700000003</v>
      </c>
    </row>
    <row r="17" spans="1:10" ht="36.75" customHeight="1">
      <c r="A17" s="19" t="s">
        <v>10</v>
      </c>
      <c r="B17" s="20" t="s">
        <v>11</v>
      </c>
      <c r="C17" s="45">
        <f t="shared" si="0"/>
        <v>4963300</v>
      </c>
      <c r="D17" s="45"/>
      <c r="E17" s="45">
        <f>SUM(E18:E21)</f>
        <v>4963300</v>
      </c>
      <c r="F17" s="45">
        <f t="shared" si="1"/>
        <v>1334420.93</v>
      </c>
      <c r="G17" s="45"/>
      <c r="H17" s="45">
        <f>SUM(H18:H21)</f>
        <v>1334420.93</v>
      </c>
    </row>
    <row r="18" spans="1:10" ht="67.5">
      <c r="A18" s="8" t="s">
        <v>12</v>
      </c>
      <c r="B18" s="9" t="s">
        <v>13</v>
      </c>
      <c r="C18" s="46">
        <f t="shared" ref="C18:C31" si="2">E18-D18</f>
        <v>2193300</v>
      </c>
      <c r="D18" s="46"/>
      <c r="E18" s="47">
        <v>2193300</v>
      </c>
      <c r="F18" s="46">
        <f t="shared" ref="F18:F31" si="3">H18-G18</f>
        <v>685998.69</v>
      </c>
      <c r="G18" s="46"/>
      <c r="H18" s="47">
        <v>685998.69</v>
      </c>
    </row>
    <row r="19" spans="1:10" ht="78.75">
      <c r="A19" s="8" t="s">
        <v>14</v>
      </c>
      <c r="B19" s="9" t="s">
        <v>15</v>
      </c>
      <c r="C19" s="46">
        <f t="shared" si="2"/>
        <v>15000</v>
      </c>
      <c r="D19" s="46"/>
      <c r="E19" s="47">
        <v>15000</v>
      </c>
      <c r="F19" s="46">
        <f t="shared" si="3"/>
        <v>2815.44</v>
      </c>
      <c r="G19" s="46"/>
      <c r="H19" s="47">
        <v>2815.44</v>
      </c>
    </row>
    <row r="20" spans="1:10" ht="67.5">
      <c r="A20" s="8" t="s">
        <v>16</v>
      </c>
      <c r="B20" s="9" t="s">
        <v>17</v>
      </c>
      <c r="C20" s="46">
        <f t="shared" si="2"/>
        <v>2755000</v>
      </c>
      <c r="D20" s="46"/>
      <c r="E20" s="47">
        <v>2755000</v>
      </c>
      <c r="F20" s="46">
        <f t="shared" si="3"/>
        <v>733513.97</v>
      </c>
      <c r="G20" s="46"/>
      <c r="H20" s="47">
        <v>733513.97</v>
      </c>
    </row>
    <row r="21" spans="1:10" ht="68.25" thickBot="1">
      <c r="A21" s="23" t="s">
        <v>223</v>
      </c>
      <c r="B21" s="9" t="s">
        <v>222</v>
      </c>
      <c r="C21" s="49">
        <f t="shared" si="2"/>
        <v>0</v>
      </c>
      <c r="D21" s="49"/>
      <c r="E21" s="50"/>
      <c r="F21" s="49">
        <f t="shared" si="3"/>
        <v>-87907.17</v>
      </c>
      <c r="G21" s="49"/>
      <c r="H21" s="47">
        <v>-87907.17</v>
      </c>
    </row>
    <row r="22" spans="1:10" ht="12.75" thickBot="1">
      <c r="A22" s="21" t="s">
        <v>18</v>
      </c>
      <c r="B22" s="22" t="s">
        <v>19</v>
      </c>
      <c r="C22" s="42">
        <f t="shared" si="2"/>
        <v>350000</v>
      </c>
      <c r="D22" s="42"/>
      <c r="E22" s="42">
        <f>E23</f>
        <v>350000</v>
      </c>
      <c r="F22" s="42">
        <f t="shared" si="3"/>
        <v>112978.31</v>
      </c>
      <c r="G22" s="42"/>
      <c r="H22" s="60">
        <f>H24</f>
        <v>112978.31</v>
      </c>
    </row>
    <row r="23" spans="1:10">
      <c r="A23" s="19"/>
      <c r="B23" s="20" t="s">
        <v>21</v>
      </c>
      <c r="C23" s="45">
        <f t="shared" si="2"/>
        <v>350000</v>
      </c>
      <c r="D23" s="45"/>
      <c r="E23" s="45">
        <f>SUM(E24:E25)</f>
        <v>350000</v>
      </c>
      <c r="F23" s="45">
        <f t="shared" si="3"/>
        <v>112978.31</v>
      </c>
      <c r="G23" s="45"/>
      <c r="H23" s="45">
        <f>SUM(H24:H25)</f>
        <v>112978.31</v>
      </c>
    </row>
    <row r="24" spans="1:10" ht="12.75" thickBot="1">
      <c r="A24" s="8" t="s">
        <v>20</v>
      </c>
      <c r="B24" s="9" t="s">
        <v>22</v>
      </c>
      <c r="C24" s="46">
        <f t="shared" si="2"/>
        <v>350000</v>
      </c>
      <c r="D24" s="46"/>
      <c r="E24" s="47">
        <v>350000</v>
      </c>
      <c r="F24" s="46">
        <f t="shared" si="3"/>
        <v>112978.31</v>
      </c>
      <c r="G24" s="46"/>
      <c r="H24" s="47">
        <v>112978.31</v>
      </c>
      <c r="J24" s="39">
        <f>SUM(E24-H24)</f>
        <v>237021.69</v>
      </c>
    </row>
    <row r="25" spans="1:10" ht="23.25" hidden="1" thickBot="1">
      <c r="A25" s="23" t="s">
        <v>178</v>
      </c>
      <c r="B25" s="24" t="s">
        <v>179</v>
      </c>
      <c r="C25" s="46">
        <f t="shared" si="2"/>
        <v>0</v>
      </c>
      <c r="D25" s="43"/>
      <c r="E25" s="48"/>
      <c r="F25" s="46">
        <f t="shared" si="3"/>
        <v>0</v>
      </c>
      <c r="G25" s="43"/>
      <c r="H25" s="48"/>
    </row>
    <row r="26" spans="1:10" ht="12.75" thickBot="1">
      <c r="A26" s="21" t="s">
        <v>23</v>
      </c>
      <c r="B26" s="22" t="s">
        <v>24</v>
      </c>
      <c r="C26" s="42">
        <f t="shared" si="2"/>
        <v>12068000</v>
      </c>
      <c r="D26" s="42"/>
      <c r="E26" s="42">
        <f>E27+E30</f>
        <v>12068000</v>
      </c>
      <c r="F26" s="42">
        <f t="shared" si="3"/>
        <v>2773257.17</v>
      </c>
      <c r="G26" s="42"/>
      <c r="H26" s="44">
        <f>H27+H30</f>
        <v>2773257.17</v>
      </c>
    </row>
    <row r="27" spans="1:10">
      <c r="A27" s="19" t="s">
        <v>25</v>
      </c>
      <c r="B27" s="20" t="s">
        <v>26</v>
      </c>
      <c r="C27" s="45">
        <f t="shared" si="2"/>
        <v>2950000</v>
      </c>
      <c r="D27" s="45"/>
      <c r="E27" s="45">
        <f>SUM(E28:E29)</f>
        <v>2950000</v>
      </c>
      <c r="F27" s="45">
        <f t="shared" si="3"/>
        <v>901066.61</v>
      </c>
      <c r="G27" s="45"/>
      <c r="H27" s="45">
        <f>SUM(H28:H29)</f>
        <v>901066.61</v>
      </c>
    </row>
    <row r="28" spans="1:10" ht="39" hidden="1" customHeight="1">
      <c r="A28" s="8" t="s">
        <v>27</v>
      </c>
      <c r="B28" s="9" t="s">
        <v>28</v>
      </c>
      <c r="C28" s="46">
        <f t="shared" si="2"/>
        <v>0</v>
      </c>
      <c r="D28" s="46"/>
      <c r="E28" s="47"/>
      <c r="F28" s="46">
        <f t="shared" si="3"/>
        <v>0</v>
      </c>
      <c r="G28" s="46"/>
      <c r="H28" s="47"/>
      <c r="I28" t="s">
        <v>33</v>
      </c>
    </row>
    <row r="29" spans="1:10" ht="36" customHeight="1">
      <c r="A29" s="8" t="s">
        <v>34</v>
      </c>
      <c r="B29" s="9" t="s">
        <v>35</v>
      </c>
      <c r="C29" s="46">
        <f t="shared" si="2"/>
        <v>2950000</v>
      </c>
      <c r="D29" s="46"/>
      <c r="E29" s="47">
        <v>2950000</v>
      </c>
      <c r="F29" s="46"/>
      <c r="G29" s="46"/>
      <c r="H29" s="47">
        <v>901066.61</v>
      </c>
      <c r="I29" t="s">
        <v>36</v>
      </c>
      <c r="J29" s="39">
        <f>SUM(E29-H29)</f>
        <v>2048933.3900000001</v>
      </c>
    </row>
    <row r="30" spans="1:10">
      <c r="A30" s="8" t="s">
        <v>29</v>
      </c>
      <c r="B30" s="9" t="s">
        <v>30</v>
      </c>
      <c r="C30" s="46">
        <f t="shared" si="2"/>
        <v>9118000</v>
      </c>
      <c r="D30" s="46"/>
      <c r="E30" s="46">
        <f>E31+E34</f>
        <v>9118000</v>
      </c>
      <c r="F30" s="46">
        <f t="shared" si="3"/>
        <v>1872190.56</v>
      </c>
      <c r="G30" s="46"/>
      <c r="H30" s="46">
        <f>H31+H34</f>
        <v>1872190.56</v>
      </c>
      <c r="J30" s="41">
        <f>SUM(E30-H30)</f>
        <v>7245809.4399999995</v>
      </c>
    </row>
    <row r="31" spans="1:10">
      <c r="A31" s="8" t="s">
        <v>37</v>
      </c>
      <c r="B31" s="9" t="s">
        <v>180</v>
      </c>
      <c r="C31" s="46">
        <f t="shared" si="2"/>
        <v>5095000</v>
      </c>
      <c r="D31" s="46"/>
      <c r="E31" s="46">
        <f>SUM(E32:E33)</f>
        <v>5095000</v>
      </c>
      <c r="F31" s="46">
        <f t="shared" si="3"/>
        <v>308302.34000000003</v>
      </c>
      <c r="G31" s="46"/>
      <c r="H31" s="46">
        <f>SUM(H32:H33)</f>
        <v>308302.34000000003</v>
      </c>
    </row>
    <row r="32" spans="1:10" ht="33.75" hidden="1">
      <c r="A32" s="8" t="s">
        <v>40</v>
      </c>
      <c r="B32" s="9" t="s">
        <v>38</v>
      </c>
      <c r="C32" s="46">
        <f t="shared" ref="C32:C39" si="4">E32-D32</f>
        <v>0</v>
      </c>
      <c r="D32" s="46"/>
      <c r="E32" s="47"/>
      <c r="F32" s="46">
        <f t="shared" ref="F32:F40" si="5">H32-G32</f>
        <v>0</v>
      </c>
      <c r="G32" s="46"/>
      <c r="H32" s="47"/>
      <c r="I32" t="s">
        <v>33</v>
      </c>
    </row>
    <row r="33" spans="1:10" ht="36.75" customHeight="1">
      <c r="A33" s="8" t="s">
        <v>41</v>
      </c>
      <c r="B33" s="9" t="s">
        <v>39</v>
      </c>
      <c r="C33" s="46">
        <f t="shared" si="4"/>
        <v>5095000</v>
      </c>
      <c r="D33" s="46"/>
      <c r="E33" s="47">
        <v>5095000</v>
      </c>
      <c r="F33" s="46">
        <f t="shared" si="5"/>
        <v>308302.34000000003</v>
      </c>
      <c r="G33" s="46"/>
      <c r="H33" s="47">
        <v>308302.34000000003</v>
      </c>
      <c r="J33" s="39">
        <f>SUM(E33-H33)</f>
        <v>4786697.66</v>
      </c>
    </row>
    <row r="34" spans="1:10">
      <c r="A34" s="8" t="s">
        <v>43</v>
      </c>
      <c r="B34" s="9" t="s">
        <v>42</v>
      </c>
      <c r="C34" s="46">
        <f t="shared" si="4"/>
        <v>4023000</v>
      </c>
      <c r="D34" s="46"/>
      <c r="E34" s="46">
        <f>SUM(E35:E36)</f>
        <v>4023000</v>
      </c>
      <c r="F34" s="46">
        <f t="shared" si="5"/>
        <v>1563888.22</v>
      </c>
      <c r="G34" s="46"/>
      <c r="H34" s="46">
        <f>SUM(H35:H36)</f>
        <v>1563888.22</v>
      </c>
    </row>
    <row r="35" spans="1:10" ht="33.75" hidden="1">
      <c r="A35" s="8" t="s">
        <v>46</v>
      </c>
      <c r="B35" s="9" t="s">
        <v>44</v>
      </c>
      <c r="C35" s="46">
        <f t="shared" si="4"/>
        <v>0</v>
      </c>
      <c r="D35" s="46"/>
      <c r="E35" s="47"/>
      <c r="F35" s="46">
        <f t="shared" si="5"/>
        <v>0</v>
      </c>
      <c r="G35" s="46"/>
      <c r="H35" s="47"/>
      <c r="I35" t="s">
        <v>33</v>
      </c>
    </row>
    <row r="36" spans="1:10" ht="36.75" customHeight="1">
      <c r="A36" s="23" t="s">
        <v>47</v>
      </c>
      <c r="B36" s="24" t="s">
        <v>45</v>
      </c>
      <c r="C36" s="43">
        <f t="shared" si="4"/>
        <v>4023000</v>
      </c>
      <c r="D36" s="43"/>
      <c r="E36" s="48">
        <v>4023000</v>
      </c>
      <c r="F36" s="43">
        <f t="shared" si="5"/>
        <v>1563888.22</v>
      </c>
      <c r="G36" s="43"/>
      <c r="H36" s="47">
        <v>1563888.22</v>
      </c>
      <c r="I36" t="s">
        <v>36</v>
      </c>
      <c r="J36" s="39">
        <f>SUM(E36-H36)</f>
        <v>2459111.7800000003</v>
      </c>
    </row>
    <row r="37" spans="1:10" ht="12.75" hidden="1" thickBot="1">
      <c r="A37" s="21" t="s">
        <v>31</v>
      </c>
      <c r="B37" s="22" t="s">
        <v>32</v>
      </c>
      <c r="C37" s="42">
        <f t="shared" si="4"/>
        <v>0</v>
      </c>
      <c r="D37" s="42"/>
      <c r="E37" s="42">
        <f>E38</f>
        <v>0</v>
      </c>
      <c r="F37" s="42">
        <f t="shared" si="5"/>
        <v>0</v>
      </c>
      <c r="G37" s="42"/>
      <c r="H37" s="44">
        <f>H38</f>
        <v>0</v>
      </c>
    </row>
    <row r="38" spans="1:10" ht="45" hidden="1">
      <c r="A38" s="19" t="s">
        <v>72</v>
      </c>
      <c r="B38" s="20" t="s">
        <v>73</v>
      </c>
      <c r="C38" s="45">
        <f t="shared" si="4"/>
        <v>0</v>
      </c>
      <c r="D38" s="45"/>
      <c r="E38" s="45">
        <f>E39</f>
        <v>0</v>
      </c>
      <c r="F38" s="45">
        <f t="shared" si="5"/>
        <v>0</v>
      </c>
      <c r="G38" s="45"/>
      <c r="H38" s="45">
        <f>H39</f>
        <v>0</v>
      </c>
    </row>
    <row r="39" spans="1:10" ht="37.5" hidden="1" customHeight="1">
      <c r="A39" s="23" t="s">
        <v>181</v>
      </c>
      <c r="B39" s="24" t="s">
        <v>182</v>
      </c>
      <c r="C39" s="49">
        <f t="shared" si="4"/>
        <v>0</v>
      </c>
      <c r="D39" s="43"/>
      <c r="E39" s="48"/>
      <c r="F39" s="49">
        <f t="shared" si="5"/>
        <v>0</v>
      </c>
      <c r="G39" s="43"/>
      <c r="H39" s="48"/>
    </row>
    <row r="40" spans="1:10" ht="37.5" customHeight="1" thickBot="1">
      <c r="A40" s="37" t="s">
        <v>210</v>
      </c>
      <c r="B40" s="38" t="s">
        <v>209</v>
      </c>
      <c r="C40" s="49"/>
      <c r="D40" s="49"/>
      <c r="E40" s="50"/>
      <c r="F40" s="49">
        <f t="shared" si="5"/>
        <v>159.85</v>
      </c>
      <c r="G40" s="49"/>
      <c r="H40" s="51">
        <v>159.85</v>
      </c>
    </row>
    <row r="41" spans="1:10" ht="34.5" thickBot="1">
      <c r="A41" s="21" t="s">
        <v>58</v>
      </c>
      <c r="B41" s="22" t="s">
        <v>59</v>
      </c>
      <c r="C41" s="42">
        <f>E41-D41</f>
        <v>7055200</v>
      </c>
      <c r="D41" s="42"/>
      <c r="E41" s="42">
        <f>E42</f>
        <v>7055200</v>
      </c>
      <c r="F41" s="42">
        <f>H41-G41</f>
        <v>1349484.33</v>
      </c>
      <c r="G41" s="42"/>
      <c r="H41" s="44">
        <f>H42</f>
        <v>1349484.33</v>
      </c>
    </row>
    <row r="42" spans="1:10" ht="78.75">
      <c r="A42" s="19" t="s">
        <v>60</v>
      </c>
      <c r="B42" s="20" t="s">
        <v>61</v>
      </c>
      <c r="C42" s="45">
        <f t="shared" ref="C42:C48" si="6">E42-D42</f>
        <v>7055200</v>
      </c>
      <c r="D42" s="45"/>
      <c r="E42" s="45">
        <f>E43+E46+E48+E51</f>
        <v>7055200</v>
      </c>
      <c r="F42" s="45">
        <f t="shared" ref="F42:F48" si="7">H42-G42</f>
        <v>1349484.33</v>
      </c>
      <c r="G42" s="45"/>
      <c r="H42" s="45">
        <f>H43+H46+H48+H51</f>
        <v>1349484.33</v>
      </c>
    </row>
    <row r="43" spans="1:10" ht="56.25">
      <c r="A43" s="8" t="s">
        <v>62</v>
      </c>
      <c r="B43" s="9" t="s">
        <v>63</v>
      </c>
      <c r="C43" s="46">
        <f t="shared" si="6"/>
        <v>6900000</v>
      </c>
      <c r="D43" s="46"/>
      <c r="E43" s="46">
        <f>E44+E45</f>
        <v>6900000</v>
      </c>
      <c r="F43" s="46">
        <f t="shared" si="7"/>
        <v>1339686.03</v>
      </c>
      <c r="G43" s="46"/>
      <c r="H43" s="46">
        <f>H44+H45</f>
        <v>1339686.03</v>
      </c>
    </row>
    <row r="44" spans="1:10" ht="67.5" hidden="1">
      <c r="A44" s="8" t="s">
        <v>64</v>
      </c>
      <c r="B44" s="9" t="s">
        <v>65</v>
      </c>
      <c r="C44" s="46">
        <f t="shared" si="6"/>
        <v>0</v>
      </c>
      <c r="D44" s="46"/>
      <c r="E44" s="47"/>
      <c r="F44" s="46">
        <f t="shared" si="7"/>
        <v>0</v>
      </c>
      <c r="G44" s="46"/>
      <c r="H44" s="47"/>
    </row>
    <row r="45" spans="1:10" ht="65.25" customHeight="1">
      <c r="A45" s="8" t="s">
        <v>183</v>
      </c>
      <c r="B45" s="9" t="s">
        <v>184</v>
      </c>
      <c r="C45" s="46">
        <f t="shared" si="6"/>
        <v>6900000</v>
      </c>
      <c r="D45" s="46"/>
      <c r="E45" s="47">
        <v>6900000</v>
      </c>
      <c r="F45" s="46">
        <f t="shared" si="7"/>
        <v>1339686.03</v>
      </c>
      <c r="G45" s="46"/>
      <c r="H45" s="47">
        <v>1339686.03</v>
      </c>
      <c r="J45" s="39">
        <f>SUM(E45-H45)</f>
        <v>5560313.9699999997</v>
      </c>
    </row>
    <row r="46" spans="1:10" ht="69" customHeight="1">
      <c r="A46" s="8" t="s">
        <v>66</v>
      </c>
      <c r="B46" s="9" t="s">
        <v>67</v>
      </c>
      <c r="C46" s="46">
        <f t="shared" si="6"/>
        <v>121200</v>
      </c>
      <c r="D46" s="46"/>
      <c r="E46" s="46">
        <f>E47</f>
        <v>121200</v>
      </c>
      <c r="F46" s="46">
        <f t="shared" si="7"/>
        <v>0</v>
      </c>
      <c r="G46" s="46"/>
      <c r="H46" s="46">
        <f>H47</f>
        <v>0</v>
      </c>
    </row>
    <row r="47" spans="1:10" ht="67.5" customHeight="1">
      <c r="A47" s="8" t="s">
        <v>213</v>
      </c>
      <c r="B47" s="9" t="s">
        <v>214</v>
      </c>
      <c r="C47" s="46">
        <f t="shared" si="6"/>
        <v>121200</v>
      </c>
      <c r="D47" s="46"/>
      <c r="E47" s="47">
        <v>121200</v>
      </c>
      <c r="F47" s="46">
        <f t="shared" si="7"/>
        <v>0</v>
      </c>
      <c r="G47" s="46"/>
      <c r="H47" s="47"/>
    </row>
    <row r="48" spans="1:10" ht="66" customHeight="1">
      <c r="A48" s="8" t="s">
        <v>68</v>
      </c>
      <c r="B48" s="9" t="s">
        <v>69</v>
      </c>
      <c r="C48" s="46">
        <f t="shared" si="6"/>
        <v>34000</v>
      </c>
      <c r="D48" s="46"/>
      <c r="E48" s="46">
        <f>E49+E50</f>
        <v>34000</v>
      </c>
      <c r="F48" s="46">
        <f t="shared" si="7"/>
        <v>9798.2999999999993</v>
      </c>
      <c r="G48" s="46"/>
      <c r="H48" s="46">
        <f>H49+H50</f>
        <v>9798.2999999999993</v>
      </c>
    </row>
    <row r="49" spans="1:10" ht="57.75" hidden="1" customHeight="1">
      <c r="A49" s="8" t="s">
        <v>70</v>
      </c>
      <c r="B49" s="9" t="s">
        <v>71</v>
      </c>
      <c r="C49" s="46">
        <f t="shared" ref="C49:C59" si="8">E49-D49</f>
        <v>0</v>
      </c>
      <c r="D49" s="46"/>
      <c r="E49" s="47"/>
      <c r="F49" s="46">
        <f t="shared" ref="F49:F59" si="9">H49-G49</f>
        <v>0</v>
      </c>
      <c r="G49" s="46"/>
      <c r="H49" s="47"/>
    </row>
    <row r="50" spans="1:10" ht="57.75" customHeight="1">
      <c r="A50" s="23" t="s">
        <v>185</v>
      </c>
      <c r="B50" s="24" t="s">
        <v>186</v>
      </c>
      <c r="C50" s="43">
        <f>E50-D50</f>
        <v>34000</v>
      </c>
      <c r="D50" s="43"/>
      <c r="E50" s="48">
        <v>34000</v>
      </c>
      <c r="F50" s="43">
        <f>H50-G50</f>
        <v>9798.2999999999993</v>
      </c>
      <c r="G50" s="43"/>
      <c r="H50" s="48">
        <v>9798.2999999999993</v>
      </c>
      <c r="J50" s="39">
        <f>SUM(E50-H50)</f>
        <v>24201.7</v>
      </c>
    </row>
    <row r="51" spans="1:10" ht="57.75" customHeight="1">
      <c r="A51" s="37" t="s">
        <v>233</v>
      </c>
      <c r="B51" s="38" t="s">
        <v>234</v>
      </c>
      <c r="C51" s="49"/>
      <c r="D51" s="49"/>
      <c r="E51" s="75">
        <f>E52</f>
        <v>0</v>
      </c>
      <c r="F51" s="49"/>
      <c r="G51" s="49"/>
      <c r="H51" s="75">
        <f>H52</f>
        <v>0</v>
      </c>
      <c r="J51" s="39"/>
    </row>
    <row r="52" spans="1:10" ht="57.75" customHeight="1" thickBot="1">
      <c r="A52" s="37" t="s">
        <v>233</v>
      </c>
      <c r="B52" s="38" t="s">
        <v>235</v>
      </c>
      <c r="C52" s="49"/>
      <c r="D52" s="49"/>
      <c r="E52" s="50"/>
      <c r="F52" s="49"/>
      <c r="G52" s="49"/>
      <c r="H52" s="51"/>
      <c r="J52" s="39"/>
    </row>
    <row r="53" spans="1:10" ht="23.25" thickBot="1">
      <c r="A53" s="21" t="s">
        <v>74</v>
      </c>
      <c r="B53" s="22" t="s">
        <v>75</v>
      </c>
      <c r="C53" s="42">
        <f t="shared" si="8"/>
        <v>150000</v>
      </c>
      <c r="D53" s="42"/>
      <c r="E53" s="44">
        <f>E54+E58</f>
        <v>150000</v>
      </c>
      <c r="F53" s="42">
        <f t="shared" si="9"/>
        <v>0</v>
      </c>
      <c r="G53" s="42"/>
      <c r="H53" s="44">
        <f>H54+H58</f>
        <v>0</v>
      </c>
    </row>
    <row r="54" spans="1:10">
      <c r="A54" s="19" t="s">
        <v>76</v>
      </c>
      <c r="B54" s="20" t="s">
        <v>77</v>
      </c>
      <c r="C54" s="45">
        <f t="shared" si="8"/>
        <v>150000</v>
      </c>
      <c r="D54" s="45"/>
      <c r="E54" s="45">
        <f>E55</f>
        <v>150000</v>
      </c>
      <c r="F54" s="45">
        <f t="shared" si="9"/>
        <v>0</v>
      </c>
      <c r="G54" s="45"/>
      <c r="H54" s="45">
        <f>H55</f>
        <v>0</v>
      </c>
    </row>
    <row r="55" spans="1:10">
      <c r="A55" s="8" t="s">
        <v>94</v>
      </c>
      <c r="B55" s="9" t="s">
        <v>95</v>
      </c>
      <c r="C55" s="46">
        <f t="shared" si="8"/>
        <v>150000</v>
      </c>
      <c r="D55" s="46"/>
      <c r="E55" s="46">
        <f>SUM(E56:E57)</f>
        <v>150000</v>
      </c>
      <c r="F55" s="46">
        <f t="shared" si="9"/>
        <v>0</v>
      </c>
      <c r="G55" s="46"/>
      <c r="H55" s="46">
        <f>SUM(H56:H57)</f>
        <v>0</v>
      </c>
    </row>
    <row r="56" spans="1:10" ht="22.5" hidden="1">
      <c r="A56" s="8" t="s">
        <v>78</v>
      </c>
      <c r="B56" s="9" t="s">
        <v>79</v>
      </c>
      <c r="C56" s="46">
        <f t="shared" si="8"/>
        <v>0</v>
      </c>
      <c r="D56" s="46"/>
      <c r="E56" s="47"/>
      <c r="F56" s="46">
        <f t="shared" si="9"/>
        <v>0</v>
      </c>
      <c r="G56" s="46"/>
      <c r="H56" s="47"/>
    </row>
    <row r="57" spans="1:10" ht="23.25" customHeight="1">
      <c r="A57" s="23" t="s">
        <v>187</v>
      </c>
      <c r="B57" s="24" t="s">
        <v>188</v>
      </c>
      <c r="C57" s="43">
        <f t="shared" si="8"/>
        <v>150000</v>
      </c>
      <c r="D57" s="43"/>
      <c r="E57" s="48">
        <v>150000</v>
      </c>
      <c r="F57" s="43">
        <f t="shared" si="9"/>
        <v>0</v>
      </c>
      <c r="G57" s="43"/>
      <c r="H57" s="48"/>
      <c r="J57" s="39">
        <f>SUM(E57-H57)</f>
        <v>150000</v>
      </c>
    </row>
    <row r="58" spans="1:10" ht="23.25" customHeight="1" thickBot="1">
      <c r="A58" s="37"/>
      <c r="B58" s="24" t="s">
        <v>250</v>
      </c>
      <c r="C58" s="49"/>
      <c r="D58" s="49"/>
      <c r="E58" s="51"/>
      <c r="F58" s="49"/>
      <c r="G58" s="49"/>
      <c r="H58" s="51"/>
      <c r="J58" s="39"/>
    </row>
    <row r="59" spans="1:10" ht="22.5">
      <c r="A59" s="61" t="s">
        <v>80</v>
      </c>
      <c r="B59" s="18" t="s">
        <v>81</v>
      </c>
      <c r="C59" s="62">
        <f t="shared" si="8"/>
        <v>0</v>
      </c>
      <c r="D59" s="62"/>
      <c r="E59" s="63">
        <f>E62+E61</f>
        <v>0</v>
      </c>
      <c r="F59" s="62">
        <f t="shared" si="9"/>
        <v>0</v>
      </c>
      <c r="G59" s="62"/>
      <c r="H59" s="63">
        <f>H62+H61</f>
        <v>0</v>
      </c>
    </row>
    <row r="60" spans="1:10">
      <c r="A60" s="8"/>
      <c r="B60" s="64"/>
      <c r="C60" s="46"/>
      <c r="D60" s="46"/>
      <c r="E60" s="46"/>
      <c r="F60" s="46"/>
      <c r="G60" s="46"/>
      <c r="H60" s="46"/>
    </row>
    <row r="61" spans="1:10" ht="78.75">
      <c r="A61" s="8" t="s">
        <v>224</v>
      </c>
      <c r="B61" s="64" t="s">
        <v>225</v>
      </c>
      <c r="C61" s="46"/>
      <c r="D61" s="46"/>
      <c r="E61" s="47"/>
      <c r="F61" s="46">
        <f>H61</f>
        <v>0</v>
      </c>
      <c r="G61" s="46"/>
      <c r="H61" s="47"/>
    </row>
    <row r="62" spans="1:10" ht="45">
      <c r="A62" s="8" t="s">
        <v>82</v>
      </c>
      <c r="B62" s="64" t="s">
        <v>83</v>
      </c>
      <c r="C62" s="46">
        <f t="shared" ref="C62:C68" si="10">E62-D62</f>
        <v>0</v>
      </c>
      <c r="D62" s="46"/>
      <c r="E62" s="46">
        <f>E63+E66</f>
        <v>0</v>
      </c>
      <c r="F62" s="46">
        <f t="shared" ref="F62:F68" si="11">H62-G62</f>
        <v>0</v>
      </c>
      <c r="G62" s="46"/>
      <c r="H62" s="46">
        <f>H63+H66</f>
        <v>0</v>
      </c>
    </row>
    <row r="63" spans="1:10" ht="33.75">
      <c r="A63" s="8" t="s">
        <v>84</v>
      </c>
      <c r="B63" s="9" t="s">
        <v>85</v>
      </c>
      <c r="C63" s="46">
        <f t="shared" si="10"/>
        <v>0</v>
      </c>
      <c r="D63" s="46"/>
      <c r="E63" s="46">
        <f>SUM(E64:E65)</f>
        <v>0</v>
      </c>
      <c r="F63" s="46">
        <f t="shared" si="11"/>
        <v>0</v>
      </c>
      <c r="G63" s="46"/>
      <c r="H63" s="46">
        <f>SUM(H64:H65)</f>
        <v>0</v>
      </c>
    </row>
    <row r="64" spans="1:10" ht="45" hidden="1">
      <c r="A64" s="8" t="s">
        <v>86</v>
      </c>
      <c r="B64" s="9" t="s">
        <v>87</v>
      </c>
      <c r="C64" s="46">
        <f t="shared" si="10"/>
        <v>0</v>
      </c>
      <c r="D64" s="46"/>
      <c r="E64" s="47"/>
      <c r="F64" s="46">
        <f t="shared" si="11"/>
        <v>0</v>
      </c>
      <c r="G64" s="46"/>
      <c r="H64" s="47"/>
    </row>
    <row r="65" spans="1:10" ht="45.75" thickBot="1">
      <c r="A65" s="8" t="s">
        <v>189</v>
      </c>
      <c r="B65" s="9" t="s">
        <v>190</v>
      </c>
      <c r="C65" s="46">
        <f t="shared" si="10"/>
        <v>0</v>
      </c>
      <c r="D65" s="46"/>
      <c r="E65" s="47"/>
      <c r="F65" s="46">
        <f t="shared" si="11"/>
        <v>0</v>
      </c>
      <c r="G65" s="46"/>
      <c r="H65" s="47"/>
      <c r="J65" s="39">
        <f>SUM(E65-H65)</f>
        <v>0</v>
      </c>
    </row>
    <row r="66" spans="1:10" ht="45" hidden="1">
      <c r="A66" s="8" t="s">
        <v>88</v>
      </c>
      <c r="B66" s="9" t="s">
        <v>89</v>
      </c>
      <c r="C66" s="46">
        <f t="shared" si="10"/>
        <v>0</v>
      </c>
      <c r="D66" s="46"/>
      <c r="E66" s="46">
        <f>E67</f>
        <v>0</v>
      </c>
      <c r="F66" s="46">
        <f t="shared" si="11"/>
        <v>0</v>
      </c>
      <c r="G66" s="46"/>
      <c r="H66" s="46">
        <f>H67</f>
        <v>0</v>
      </c>
    </row>
    <row r="67" spans="1:10" ht="45.75" hidden="1" thickBot="1">
      <c r="A67" s="23" t="s">
        <v>90</v>
      </c>
      <c r="B67" s="24" t="s">
        <v>91</v>
      </c>
      <c r="C67" s="43">
        <f t="shared" si="10"/>
        <v>0</v>
      </c>
      <c r="D67" s="43"/>
      <c r="E67" s="48"/>
      <c r="F67" s="43">
        <f t="shared" si="11"/>
        <v>0</v>
      </c>
      <c r="G67" s="43"/>
      <c r="H67" s="48"/>
    </row>
    <row r="68" spans="1:10" ht="12.75" thickBot="1">
      <c r="A68" s="21" t="s">
        <v>92</v>
      </c>
      <c r="B68" s="22" t="s">
        <v>93</v>
      </c>
      <c r="C68" s="42">
        <f t="shared" si="10"/>
        <v>0</v>
      </c>
      <c r="D68" s="42"/>
      <c r="E68" s="42">
        <f>E69</f>
        <v>0</v>
      </c>
      <c r="F68" s="42">
        <f t="shared" si="11"/>
        <v>665221.9</v>
      </c>
      <c r="G68" s="42"/>
      <c r="H68" s="44">
        <f>H69</f>
        <v>665221.9</v>
      </c>
    </row>
    <row r="69" spans="1:10" ht="22.5">
      <c r="A69" s="19" t="s">
        <v>96</v>
      </c>
      <c r="B69" s="20" t="s">
        <v>97</v>
      </c>
      <c r="C69" s="45">
        <f>E69-D69</f>
        <v>0</v>
      </c>
      <c r="D69" s="45"/>
      <c r="E69" s="45">
        <f>E70+E72+E71</f>
        <v>0</v>
      </c>
      <c r="F69" s="45">
        <f>H69-G69</f>
        <v>665221.9</v>
      </c>
      <c r="G69" s="45"/>
      <c r="H69" s="45">
        <f>H70+H72+H71</f>
        <v>665221.9</v>
      </c>
    </row>
    <row r="70" spans="1:10" ht="33.75">
      <c r="A70" s="8" t="s">
        <v>98</v>
      </c>
      <c r="B70" s="9" t="s">
        <v>260</v>
      </c>
      <c r="C70" s="46">
        <f t="shared" ref="C70:C79" si="12">E70-D70</f>
        <v>0</v>
      </c>
      <c r="D70" s="46"/>
      <c r="E70" s="47"/>
      <c r="F70" s="46">
        <f t="shared" ref="F70:F79" si="13">H70-G70</f>
        <v>662120.03</v>
      </c>
      <c r="G70" s="46"/>
      <c r="H70" s="47">
        <v>662120.03</v>
      </c>
    </row>
    <row r="71" spans="1:10" ht="33.75">
      <c r="A71" s="23" t="s">
        <v>191</v>
      </c>
      <c r="B71" s="9" t="s">
        <v>258</v>
      </c>
      <c r="C71" s="43"/>
      <c r="D71" s="43"/>
      <c r="E71" s="48"/>
      <c r="F71" s="43">
        <f t="shared" si="13"/>
        <v>0</v>
      </c>
      <c r="G71" s="43"/>
      <c r="H71" s="48"/>
    </row>
    <row r="72" spans="1:10" ht="34.5" thickBot="1">
      <c r="A72" s="23" t="s">
        <v>191</v>
      </c>
      <c r="B72" s="24" t="s">
        <v>259</v>
      </c>
      <c r="C72" s="43">
        <f t="shared" si="12"/>
        <v>0</v>
      </c>
      <c r="D72" s="43"/>
      <c r="E72" s="48"/>
      <c r="F72" s="43">
        <f t="shared" si="13"/>
        <v>3101.87</v>
      </c>
      <c r="G72" s="43"/>
      <c r="H72" s="48">
        <v>3101.87</v>
      </c>
      <c r="J72" s="39">
        <f>SUM(E72-H72)</f>
        <v>-3101.87</v>
      </c>
    </row>
    <row r="73" spans="1:10" ht="12.75" thickBot="1">
      <c r="A73" s="21" t="s">
        <v>99</v>
      </c>
      <c r="B73" s="22" t="s">
        <v>100</v>
      </c>
      <c r="C73" s="42">
        <f t="shared" si="12"/>
        <v>219300</v>
      </c>
      <c r="D73" s="42"/>
      <c r="E73" s="42">
        <f>E74+E77</f>
        <v>219300</v>
      </c>
      <c r="F73" s="42">
        <f t="shared" si="13"/>
        <v>119540.28</v>
      </c>
      <c r="G73" s="42"/>
      <c r="H73" s="44">
        <f>H74+H77</f>
        <v>119540.28</v>
      </c>
    </row>
    <row r="74" spans="1:10">
      <c r="A74" s="19" t="s">
        <v>101</v>
      </c>
      <c r="B74" s="20" t="s">
        <v>102</v>
      </c>
      <c r="C74" s="45">
        <f t="shared" si="12"/>
        <v>0</v>
      </c>
      <c r="D74" s="45">
        <f>SUM(D75:D76)</f>
        <v>0</v>
      </c>
      <c r="E74" s="45">
        <f>SUM(E75:E76)</f>
        <v>0</v>
      </c>
      <c r="F74" s="45">
        <f t="shared" si="13"/>
        <v>0</v>
      </c>
      <c r="G74" s="45"/>
      <c r="H74" s="45">
        <f>SUM(H75:H76)</f>
        <v>0</v>
      </c>
    </row>
    <row r="75" spans="1:10" ht="22.5" hidden="1">
      <c r="A75" s="8" t="s">
        <v>103</v>
      </c>
      <c r="B75" s="9" t="s">
        <v>104</v>
      </c>
      <c r="C75" s="46">
        <f t="shared" si="12"/>
        <v>0</v>
      </c>
      <c r="D75" s="46"/>
      <c r="E75" s="47"/>
      <c r="F75" s="46">
        <f t="shared" si="13"/>
        <v>0</v>
      </c>
      <c r="G75" s="46"/>
      <c r="H75" s="47"/>
    </row>
    <row r="76" spans="1:10" ht="22.5">
      <c r="A76" s="8" t="s">
        <v>192</v>
      </c>
      <c r="B76" s="9" t="s">
        <v>193</v>
      </c>
      <c r="C76" s="46">
        <f t="shared" si="12"/>
        <v>0</v>
      </c>
      <c r="D76" s="56">
        <f>E76</f>
        <v>0</v>
      </c>
      <c r="E76" s="47"/>
      <c r="F76" s="46">
        <f t="shared" si="13"/>
        <v>0</v>
      </c>
      <c r="G76" s="46"/>
      <c r="H76" s="47"/>
    </row>
    <row r="77" spans="1:10">
      <c r="A77" s="8" t="s">
        <v>105</v>
      </c>
      <c r="B77" s="9" t="s">
        <v>106</v>
      </c>
      <c r="C77" s="46">
        <f t="shared" si="12"/>
        <v>219300</v>
      </c>
      <c r="D77" s="46"/>
      <c r="E77" s="46">
        <f>SUM(E78:E79)</f>
        <v>219300</v>
      </c>
      <c r="F77" s="46">
        <f t="shared" si="13"/>
        <v>119540.28</v>
      </c>
      <c r="G77" s="46"/>
      <c r="H77" s="46">
        <f>SUM(H78:H79)</f>
        <v>119540.28</v>
      </c>
    </row>
    <row r="78" spans="1:10" hidden="1">
      <c r="A78" s="8" t="s">
        <v>107</v>
      </c>
      <c r="B78" s="9" t="s">
        <v>108</v>
      </c>
      <c r="C78" s="46">
        <f t="shared" si="12"/>
        <v>0</v>
      </c>
      <c r="D78" s="46"/>
      <c r="E78" s="47"/>
      <c r="F78" s="46">
        <f t="shared" si="13"/>
        <v>0</v>
      </c>
      <c r="G78" s="46"/>
      <c r="H78" s="47"/>
    </row>
    <row r="79" spans="1:10" ht="23.25" thickBot="1">
      <c r="A79" s="23" t="s">
        <v>194</v>
      </c>
      <c r="B79" s="24" t="s">
        <v>195</v>
      </c>
      <c r="C79" s="43">
        <f t="shared" si="12"/>
        <v>219300</v>
      </c>
      <c r="D79" s="43"/>
      <c r="E79" s="48">
        <v>219300</v>
      </c>
      <c r="F79" s="43">
        <f t="shared" si="13"/>
        <v>119540.28</v>
      </c>
      <c r="G79" s="43"/>
      <c r="H79" s="48">
        <v>119540.28</v>
      </c>
    </row>
    <row r="80" spans="1:10" ht="12.75" thickBot="1">
      <c r="A80" s="21" t="s">
        <v>109</v>
      </c>
      <c r="B80" s="22" t="s">
        <v>110</v>
      </c>
      <c r="C80" s="42">
        <f>C81+C135</f>
        <v>107737300</v>
      </c>
      <c r="D80" s="42">
        <f>D81+D135</f>
        <v>41930657.869999997</v>
      </c>
      <c r="E80" s="42">
        <f>E81+E134+E135</f>
        <v>149667957.87</v>
      </c>
      <c r="F80" s="42">
        <f>H80-G80</f>
        <v>141600</v>
      </c>
      <c r="G80" s="42">
        <f>G81+G135</f>
        <v>1177000</v>
      </c>
      <c r="H80" s="42">
        <f>H81+H134+H135</f>
        <v>1318600</v>
      </c>
    </row>
    <row r="81" spans="1:10" ht="34.5" thickBot="1">
      <c r="A81" s="27" t="s">
        <v>111</v>
      </c>
      <c r="B81" s="28" t="s">
        <v>112</v>
      </c>
      <c r="C81" s="52">
        <f t="shared" ref="C81:C89" si="14">E81-D81</f>
        <v>107737300</v>
      </c>
      <c r="D81" s="52">
        <f>D82+D89+D113+D119</f>
        <v>41930657.869999997</v>
      </c>
      <c r="E81" s="52">
        <f>E82+E89+E113+E119</f>
        <v>149667957.87</v>
      </c>
      <c r="F81" s="52">
        <f t="shared" ref="F81:F89" si="15">H81-G81</f>
        <v>141600</v>
      </c>
      <c r="G81" s="52">
        <f>G82+G89+G113+G119</f>
        <v>1177000</v>
      </c>
      <c r="H81" s="52">
        <f>H82+H89+H113+H119</f>
        <v>1318600</v>
      </c>
    </row>
    <row r="82" spans="1:10" ht="23.25" thickBot="1">
      <c r="A82" s="27" t="s">
        <v>113</v>
      </c>
      <c r="B82" s="28" t="s">
        <v>238</v>
      </c>
      <c r="C82" s="52">
        <f t="shared" si="14"/>
        <v>0</v>
      </c>
      <c r="D82" s="52">
        <f>D83+D86</f>
        <v>1908000</v>
      </c>
      <c r="E82" s="52">
        <f>E83+E86</f>
        <v>1908000</v>
      </c>
      <c r="F82" s="52">
        <f t="shared" si="15"/>
        <v>0</v>
      </c>
      <c r="G82" s="52">
        <f>G83+G86</f>
        <v>477000</v>
      </c>
      <c r="H82" s="53">
        <f>H83+H86</f>
        <v>477000</v>
      </c>
    </row>
    <row r="83" spans="1:10" ht="22.5">
      <c r="A83" s="25" t="s">
        <v>114</v>
      </c>
      <c r="B83" s="26" t="s">
        <v>239</v>
      </c>
      <c r="C83" s="54">
        <f t="shared" si="14"/>
        <v>0</v>
      </c>
      <c r="D83" s="54">
        <f>D85+D84</f>
        <v>1908000</v>
      </c>
      <c r="E83" s="54">
        <f>E85+E84</f>
        <v>1908000</v>
      </c>
      <c r="F83" s="54">
        <f t="shared" si="15"/>
        <v>0</v>
      </c>
      <c r="G83" s="54">
        <f>G85+G84</f>
        <v>477000</v>
      </c>
      <c r="H83" s="54">
        <f>H85+H84</f>
        <v>477000</v>
      </c>
    </row>
    <row r="84" spans="1:10" ht="22.5">
      <c r="A84" s="25" t="s">
        <v>115</v>
      </c>
      <c r="B84" s="11" t="s">
        <v>240</v>
      </c>
      <c r="C84" s="54">
        <f t="shared" si="14"/>
        <v>0</v>
      </c>
      <c r="D84" s="54"/>
      <c r="E84" s="54"/>
      <c r="F84" s="54">
        <f t="shared" si="15"/>
        <v>0</v>
      </c>
      <c r="G84" s="54"/>
      <c r="H84" s="54"/>
    </row>
    <row r="85" spans="1:10" ht="22.5">
      <c r="A85" s="10" t="s">
        <v>115</v>
      </c>
      <c r="B85" s="11" t="s">
        <v>241</v>
      </c>
      <c r="C85" s="55">
        <f t="shared" si="14"/>
        <v>0</v>
      </c>
      <c r="D85" s="56">
        <f>E85</f>
        <v>1908000</v>
      </c>
      <c r="E85" s="56">
        <v>1908000</v>
      </c>
      <c r="F85" s="55">
        <f t="shared" si="15"/>
        <v>0</v>
      </c>
      <c r="G85" s="56">
        <f>H85</f>
        <v>477000</v>
      </c>
      <c r="H85" s="56">
        <v>477000</v>
      </c>
      <c r="J85" s="39">
        <f>SUM(E85-H85)</f>
        <v>1431000</v>
      </c>
    </row>
    <row r="86" spans="1:10" ht="22.5">
      <c r="A86" s="10" t="s">
        <v>116</v>
      </c>
      <c r="B86" s="11" t="s">
        <v>242</v>
      </c>
      <c r="C86" s="55">
        <f t="shared" si="14"/>
        <v>0</v>
      </c>
      <c r="D86" s="55">
        <f>D87</f>
        <v>0</v>
      </c>
      <c r="E86" s="55">
        <f>E87</f>
        <v>0</v>
      </c>
      <c r="F86" s="55">
        <f t="shared" si="15"/>
        <v>0</v>
      </c>
      <c r="G86" s="55">
        <f>G87</f>
        <v>0</v>
      </c>
      <c r="H86" s="55">
        <f>H87</f>
        <v>0</v>
      </c>
    </row>
    <row r="87" spans="1:10" ht="23.25" thickBot="1">
      <c r="A87" s="29" t="s">
        <v>117</v>
      </c>
      <c r="B87" s="30" t="s">
        <v>243</v>
      </c>
      <c r="C87" s="57">
        <f t="shared" si="14"/>
        <v>0</v>
      </c>
      <c r="D87" s="58"/>
      <c r="E87" s="58"/>
      <c r="F87" s="57">
        <f t="shared" si="15"/>
        <v>0</v>
      </c>
      <c r="G87" s="58"/>
      <c r="H87" s="58"/>
    </row>
    <row r="88" spans="1:10" ht="68.25" hidden="1" thickBot="1">
      <c r="A88" s="73" t="s">
        <v>232</v>
      </c>
      <c r="B88" s="68" t="s">
        <v>231</v>
      </c>
      <c r="C88" s="69"/>
      <c r="D88" s="74"/>
      <c r="E88" s="74">
        <v>17956770.800000001</v>
      </c>
      <c r="F88" s="69"/>
      <c r="G88" s="74"/>
      <c r="H88" s="74"/>
    </row>
    <row r="89" spans="1:10" ht="23.25" thickBot="1">
      <c r="A89" s="27" t="s">
        <v>118</v>
      </c>
      <c r="B89" s="28" t="s">
        <v>244</v>
      </c>
      <c r="C89" s="52">
        <f t="shared" si="14"/>
        <v>107170900</v>
      </c>
      <c r="D89" s="52">
        <f>D92+D94+D96+D102+D108+D110+D90</f>
        <v>0</v>
      </c>
      <c r="E89" s="52">
        <f>E92+E94+E96+E922+E108+E110+E90+E102+E95</f>
        <v>107170900</v>
      </c>
      <c r="F89" s="52">
        <f t="shared" si="15"/>
        <v>0</v>
      </c>
      <c r="G89" s="52">
        <f>G92+G94+G96+G102+G108+G110+G90</f>
        <v>0</v>
      </c>
      <c r="H89" s="52">
        <f>H92+H94+H108+H110</f>
        <v>0</v>
      </c>
    </row>
    <row r="90" spans="1:10">
      <c r="A90" s="70" t="s">
        <v>230</v>
      </c>
      <c r="B90" s="68"/>
      <c r="C90" s="69"/>
      <c r="D90" s="69">
        <f>D91</f>
        <v>0</v>
      </c>
      <c r="E90" s="69">
        <f>E91</f>
        <v>0</v>
      </c>
      <c r="F90" s="69"/>
      <c r="G90" s="69">
        <f>G91</f>
        <v>0</v>
      </c>
      <c r="H90" s="69">
        <f>H91</f>
        <v>0</v>
      </c>
    </row>
    <row r="91" spans="1:10">
      <c r="A91" s="70" t="s">
        <v>230</v>
      </c>
      <c r="B91" s="68" t="s">
        <v>246</v>
      </c>
      <c r="C91" s="69"/>
      <c r="D91" s="69">
        <f>E91</f>
        <v>0</v>
      </c>
      <c r="E91" s="71"/>
      <c r="F91" s="69"/>
      <c r="G91" s="69">
        <f>H91</f>
        <v>0</v>
      </c>
      <c r="H91" s="72"/>
    </row>
    <row r="92" spans="1:10" s="1" customFormat="1" ht="33.75" customHeight="1">
      <c r="A92" s="67" t="s">
        <v>229</v>
      </c>
      <c r="B92" s="11" t="s">
        <v>247</v>
      </c>
      <c r="C92" s="54">
        <f>E92-D92</f>
        <v>0</v>
      </c>
      <c r="D92" s="54">
        <f>D93</f>
        <v>0</v>
      </c>
      <c r="E92" s="54">
        <f>E93</f>
        <v>0</v>
      </c>
      <c r="F92" s="54">
        <f>H92-G92</f>
        <v>0</v>
      </c>
      <c r="G92" s="54">
        <f>G93</f>
        <v>0</v>
      </c>
      <c r="H92" s="54">
        <f>H93</f>
        <v>0</v>
      </c>
    </row>
    <row r="93" spans="1:10" s="1" customFormat="1" ht="33.75" customHeight="1">
      <c r="A93" s="67" t="s">
        <v>229</v>
      </c>
      <c r="B93" s="11" t="s">
        <v>248</v>
      </c>
      <c r="C93" s="55">
        <f>E93-D93</f>
        <v>0</v>
      </c>
      <c r="D93" s="56"/>
      <c r="E93" s="56"/>
      <c r="F93" s="55">
        <f>H93-G93</f>
        <v>0</v>
      </c>
      <c r="G93" s="56"/>
      <c r="H93" s="56"/>
    </row>
    <row r="94" spans="1:10" s="1" customFormat="1" ht="45">
      <c r="A94" s="10" t="s">
        <v>119</v>
      </c>
      <c r="B94" s="11" t="s">
        <v>249</v>
      </c>
      <c r="C94" s="55">
        <f>E94-D94</f>
        <v>0</v>
      </c>
      <c r="D94" s="55">
        <f>D107</f>
        <v>0</v>
      </c>
      <c r="E94" s="55">
        <f>E107</f>
        <v>0</v>
      </c>
      <c r="F94" s="55">
        <f>H94-G94</f>
        <v>0</v>
      </c>
      <c r="G94" s="55">
        <f>G95</f>
        <v>0</v>
      </c>
      <c r="H94" s="55">
        <f>H107</f>
        <v>0</v>
      </c>
    </row>
    <row r="95" spans="1:10" s="1" customFormat="1" ht="56.25">
      <c r="A95" s="10" t="s">
        <v>120</v>
      </c>
      <c r="B95" s="11" t="s">
        <v>211</v>
      </c>
      <c r="C95" s="55">
        <f>E95-D95</f>
        <v>11020800</v>
      </c>
      <c r="D95" s="56"/>
      <c r="E95" s="56">
        <v>11020800</v>
      </c>
      <c r="F95" s="55">
        <f>H95-G95</f>
        <v>0</v>
      </c>
      <c r="G95" s="56"/>
      <c r="H95" s="56"/>
    </row>
    <row r="96" spans="1:10" s="1" customFormat="1" ht="87.75" hidden="1" customHeight="1">
      <c r="A96" s="10" t="s">
        <v>121</v>
      </c>
      <c r="B96" s="11" t="s">
        <v>122</v>
      </c>
      <c r="C96" s="55">
        <f>E96-D96</f>
        <v>0</v>
      </c>
      <c r="D96" s="55">
        <f>D97</f>
        <v>0</v>
      </c>
      <c r="E96" s="55">
        <f>E97</f>
        <v>0</v>
      </c>
      <c r="F96" s="55">
        <f>H96-G96</f>
        <v>0</v>
      </c>
      <c r="G96" s="55">
        <f>G97</f>
        <v>0</v>
      </c>
      <c r="H96" s="55">
        <f>H97</f>
        <v>0</v>
      </c>
    </row>
    <row r="97" spans="1:10" s="1" customFormat="1" ht="93.75" hidden="1" customHeight="1">
      <c r="A97" s="10" t="s">
        <v>123</v>
      </c>
      <c r="B97" s="11" t="s">
        <v>203</v>
      </c>
      <c r="C97" s="55">
        <f t="shared" ref="C97:C107" si="16">E97-D97</f>
        <v>0</v>
      </c>
      <c r="D97" s="55">
        <f>D98+D99+D100+D101</f>
        <v>0</v>
      </c>
      <c r="E97" s="55">
        <f>E98+E99+E100+E101</f>
        <v>0</v>
      </c>
      <c r="F97" s="55">
        <f t="shared" ref="F97:F107" si="17">H97-G97</f>
        <v>0</v>
      </c>
      <c r="G97" s="55">
        <f>G98+G99+G100+G101</f>
        <v>0</v>
      </c>
      <c r="H97" s="55">
        <f>H98+H99+H100+H101</f>
        <v>0</v>
      </c>
    </row>
    <row r="98" spans="1:10" s="1" customFormat="1" ht="67.5" hidden="1">
      <c r="A98" s="10" t="s">
        <v>124</v>
      </c>
      <c r="B98" s="11" t="s">
        <v>125</v>
      </c>
      <c r="C98" s="55">
        <f t="shared" si="16"/>
        <v>0</v>
      </c>
      <c r="D98" s="56"/>
      <c r="E98" s="56"/>
      <c r="F98" s="55">
        <f t="shared" si="17"/>
        <v>0</v>
      </c>
      <c r="G98" s="56"/>
      <c r="H98" s="56"/>
    </row>
    <row r="99" spans="1:10" s="1" customFormat="1" ht="72.75" hidden="1" customHeight="1">
      <c r="A99" s="10" t="s">
        <v>202</v>
      </c>
      <c r="B99" s="11" t="s">
        <v>201</v>
      </c>
      <c r="C99" s="55">
        <f t="shared" si="16"/>
        <v>0</v>
      </c>
      <c r="D99" s="56"/>
      <c r="E99" s="56"/>
      <c r="F99" s="55">
        <f t="shared" si="17"/>
        <v>0</v>
      </c>
      <c r="G99" s="56"/>
      <c r="H99" s="56"/>
      <c r="J99" s="39">
        <f>SUM(E99-H99)</f>
        <v>0</v>
      </c>
    </row>
    <row r="100" spans="1:10" s="1" customFormat="1" ht="78" hidden="1" customHeight="1">
      <c r="A100" s="10" t="s">
        <v>126</v>
      </c>
      <c r="B100" s="11" t="s">
        <v>127</v>
      </c>
      <c r="C100" s="55">
        <f t="shared" si="16"/>
        <v>0</v>
      </c>
      <c r="D100" s="56"/>
      <c r="E100" s="56"/>
      <c r="F100" s="55">
        <f t="shared" si="17"/>
        <v>0</v>
      </c>
      <c r="G100" s="56"/>
      <c r="H100" s="56"/>
    </row>
    <row r="101" spans="1:10" s="1" customFormat="1" ht="71.25" hidden="1" customHeight="1">
      <c r="A101" s="10" t="s">
        <v>128</v>
      </c>
      <c r="B101" s="11" t="s">
        <v>129</v>
      </c>
      <c r="C101" s="55">
        <f t="shared" si="16"/>
        <v>0</v>
      </c>
      <c r="D101" s="56"/>
      <c r="E101" s="56"/>
      <c r="F101" s="55">
        <f t="shared" si="17"/>
        <v>0</v>
      </c>
      <c r="G101" s="56"/>
      <c r="H101" s="56"/>
    </row>
    <row r="102" spans="1:10" s="1" customFormat="1" ht="72" hidden="1" customHeight="1">
      <c r="A102" s="10" t="s">
        <v>130</v>
      </c>
      <c r="B102" s="11" t="s">
        <v>131</v>
      </c>
      <c r="C102" s="55">
        <f t="shared" si="16"/>
        <v>0</v>
      </c>
      <c r="D102" s="55"/>
      <c r="E102" s="55"/>
      <c r="F102" s="55">
        <f t="shared" si="17"/>
        <v>0</v>
      </c>
      <c r="G102" s="55">
        <f>G103</f>
        <v>0</v>
      </c>
      <c r="H102" s="55">
        <f>H103</f>
        <v>0</v>
      </c>
    </row>
    <row r="103" spans="1:10" s="1" customFormat="1" ht="67.5" hidden="1">
      <c r="A103" s="10" t="s">
        <v>208</v>
      </c>
      <c r="B103" s="11" t="s">
        <v>206</v>
      </c>
      <c r="C103" s="55">
        <f t="shared" si="16"/>
        <v>0</v>
      </c>
      <c r="D103" s="55"/>
      <c r="E103" s="55"/>
      <c r="F103" s="55">
        <f t="shared" si="17"/>
        <v>0</v>
      </c>
      <c r="G103" s="55">
        <f>G104+G105+G106+G107</f>
        <v>0</v>
      </c>
      <c r="H103" s="55">
        <f>H104+H105+H106+H107</f>
        <v>0</v>
      </c>
    </row>
    <row r="104" spans="1:10" s="1" customFormat="1" ht="33.75" hidden="1">
      <c r="A104" s="10" t="s">
        <v>132</v>
      </c>
      <c r="B104" s="11" t="s">
        <v>133</v>
      </c>
      <c r="C104" s="55">
        <f t="shared" si="16"/>
        <v>0</v>
      </c>
      <c r="D104" s="56"/>
      <c r="E104" s="56"/>
      <c r="F104" s="55">
        <f t="shared" si="17"/>
        <v>0</v>
      </c>
      <c r="G104" s="56"/>
      <c r="H104" s="56"/>
    </row>
    <row r="105" spans="1:10" s="1" customFormat="1" ht="45" hidden="1">
      <c r="A105" s="10" t="s">
        <v>207</v>
      </c>
      <c r="B105" s="11" t="s">
        <v>205</v>
      </c>
      <c r="C105" s="55">
        <f t="shared" si="16"/>
        <v>0</v>
      </c>
      <c r="D105" s="56"/>
      <c r="E105" s="56"/>
      <c r="F105" s="55">
        <f t="shared" si="17"/>
        <v>0</v>
      </c>
      <c r="G105" s="56"/>
      <c r="H105" s="56"/>
      <c r="J105" s="39">
        <f>SUM(E105-H105)</f>
        <v>0</v>
      </c>
    </row>
    <row r="106" spans="1:10" s="1" customFormat="1" ht="56.25" hidden="1">
      <c r="A106" s="10" t="s">
        <v>134</v>
      </c>
      <c r="B106" s="11" t="s">
        <v>204</v>
      </c>
      <c r="C106" s="55">
        <f t="shared" si="16"/>
        <v>0</v>
      </c>
      <c r="D106" s="56"/>
      <c r="E106" s="56"/>
      <c r="F106" s="55">
        <f t="shared" si="17"/>
        <v>0</v>
      </c>
      <c r="G106" s="56"/>
      <c r="H106" s="56"/>
    </row>
    <row r="107" spans="1:10" s="1" customFormat="1" ht="33.75" hidden="1">
      <c r="A107" s="10" t="s">
        <v>135</v>
      </c>
      <c r="B107" s="11" t="s">
        <v>249</v>
      </c>
      <c r="C107" s="55">
        <f t="shared" si="16"/>
        <v>0</v>
      </c>
      <c r="D107" s="56"/>
      <c r="E107" s="56"/>
      <c r="F107" s="55">
        <f t="shared" si="17"/>
        <v>0</v>
      </c>
      <c r="G107" s="56"/>
      <c r="H107" s="56"/>
    </row>
    <row r="108" spans="1:10" s="1" customFormat="1" ht="67.5">
      <c r="A108" s="10" t="s">
        <v>136</v>
      </c>
      <c r="B108" s="11" t="s">
        <v>137</v>
      </c>
      <c r="C108" s="55">
        <f t="shared" ref="C108:C116" si="18">E108-D108</f>
        <v>35086000</v>
      </c>
      <c r="D108" s="55">
        <f>D109</f>
        <v>0</v>
      </c>
      <c r="E108" s="55">
        <f>E109</f>
        <v>35086000</v>
      </c>
      <c r="F108" s="55">
        <f t="shared" ref="F108:F116" si="19">H108-G108</f>
        <v>0</v>
      </c>
      <c r="G108" s="55">
        <f>G109</f>
        <v>0</v>
      </c>
      <c r="H108" s="55">
        <f>H109</f>
        <v>0</v>
      </c>
    </row>
    <row r="109" spans="1:10" s="1" customFormat="1" ht="78.75">
      <c r="A109" s="10" t="s">
        <v>138</v>
      </c>
      <c r="B109" s="11" t="s">
        <v>236</v>
      </c>
      <c r="C109" s="55">
        <v>33373500</v>
      </c>
      <c r="D109" s="56"/>
      <c r="E109" s="74">
        <v>35086000</v>
      </c>
      <c r="F109" s="55">
        <f t="shared" si="19"/>
        <v>0</v>
      </c>
      <c r="G109" s="56">
        <f>H109</f>
        <v>0</v>
      </c>
      <c r="H109" s="56"/>
    </row>
    <row r="110" spans="1:10" s="1" customFormat="1">
      <c r="A110" s="10" t="s">
        <v>139</v>
      </c>
      <c r="B110" s="30" t="s">
        <v>262</v>
      </c>
      <c r="C110" s="55">
        <f t="shared" si="18"/>
        <v>61064100</v>
      </c>
      <c r="D110" s="55">
        <f>D111+D112</f>
        <v>0</v>
      </c>
      <c r="E110" s="55">
        <f>E111+E112</f>
        <v>61064100</v>
      </c>
      <c r="F110" s="55">
        <f t="shared" si="19"/>
        <v>0</v>
      </c>
      <c r="G110" s="55">
        <f>G111+G112</f>
        <v>0</v>
      </c>
      <c r="H110" s="55">
        <f>H111+H112</f>
        <v>0</v>
      </c>
    </row>
    <row r="111" spans="1:10" s="1" customFormat="1" ht="23.25" thickBot="1">
      <c r="A111" s="29" t="s">
        <v>261</v>
      </c>
      <c r="B111" s="30" t="s">
        <v>262</v>
      </c>
      <c r="C111" s="57">
        <f t="shared" si="18"/>
        <v>12000000</v>
      </c>
      <c r="D111" s="58"/>
      <c r="E111" s="58">
        <v>12000000</v>
      </c>
      <c r="F111" s="57">
        <f t="shared" si="19"/>
        <v>0</v>
      </c>
      <c r="G111" s="58"/>
      <c r="H111" s="58"/>
      <c r="J111" s="39">
        <f>SUM(E111-H111)</f>
        <v>12000000</v>
      </c>
    </row>
    <row r="112" spans="1:10" s="1" customFormat="1" ht="12.75" thickBot="1">
      <c r="A112" s="73"/>
      <c r="B112" s="30" t="s">
        <v>263</v>
      </c>
      <c r="C112" s="69">
        <f t="shared" si="18"/>
        <v>49064100</v>
      </c>
      <c r="D112" s="74"/>
      <c r="E112" s="74">
        <v>49064100</v>
      </c>
      <c r="F112" s="69"/>
      <c r="G112" s="74"/>
      <c r="H112" s="74"/>
      <c r="J112" s="39"/>
    </row>
    <row r="113" spans="1:8" s="1" customFormat="1" ht="23.25" thickBot="1">
      <c r="A113" s="27" t="s">
        <v>140</v>
      </c>
      <c r="B113" s="28" t="s">
        <v>141</v>
      </c>
      <c r="C113" s="52">
        <f t="shared" si="18"/>
        <v>566400</v>
      </c>
      <c r="D113" s="52">
        <f>D114+D117</f>
        <v>0</v>
      </c>
      <c r="E113" s="52">
        <f>E114+E117</f>
        <v>566400</v>
      </c>
      <c r="F113" s="52">
        <f t="shared" si="19"/>
        <v>141600</v>
      </c>
      <c r="G113" s="52">
        <f>G114+G117</f>
        <v>0</v>
      </c>
      <c r="H113" s="52">
        <f>H114+H117</f>
        <v>141600</v>
      </c>
    </row>
    <row r="114" spans="1:8" s="1" customFormat="1" ht="33.75">
      <c r="A114" s="25" t="s">
        <v>142</v>
      </c>
      <c r="B114" s="26" t="s">
        <v>221</v>
      </c>
      <c r="C114" s="54">
        <f t="shared" si="18"/>
        <v>566400</v>
      </c>
      <c r="D114" s="54">
        <f>D116+D115</f>
        <v>0</v>
      </c>
      <c r="E114" s="54">
        <f>E116+E115</f>
        <v>566400</v>
      </c>
      <c r="F114" s="54">
        <f t="shared" si="19"/>
        <v>141600</v>
      </c>
      <c r="G114" s="54">
        <f>G116+G115</f>
        <v>0</v>
      </c>
      <c r="H114" s="54">
        <f>H116+H115</f>
        <v>141600</v>
      </c>
    </row>
    <row r="115" spans="1:8" s="1" customFormat="1" ht="33.75">
      <c r="A115" s="25" t="s">
        <v>143</v>
      </c>
      <c r="B115" s="11" t="s">
        <v>220</v>
      </c>
      <c r="C115" s="54">
        <f t="shared" si="18"/>
        <v>0</v>
      </c>
      <c r="D115" s="54"/>
      <c r="E115" s="54"/>
      <c r="F115" s="54">
        <f t="shared" si="19"/>
        <v>0</v>
      </c>
      <c r="G115" s="54"/>
      <c r="H115" s="54"/>
    </row>
    <row r="116" spans="1:8" s="1" customFormat="1" ht="35.25" customHeight="1">
      <c r="A116" s="10" t="s">
        <v>196</v>
      </c>
      <c r="B116" s="11" t="s">
        <v>219</v>
      </c>
      <c r="C116" s="55">
        <f t="shared" si="18"/>
        <v>566400</v>
      </c>
      <c r="D116" s="56"/>
      <c r="E116" s="56">
        <v>566400</v>
      </c>
      <c r="F116" s="55">
        <f t="shared" si="19"/>
        <v>141600</v>
      </c>
      <c r="G116" s="56"/>
      <c r="H116" s="56">
        <v>141600</v>
      </c>
    </row>
    <row r="117" spans="1:8" s="1" customFormat="1">
      <c r="A117" s="10" t="s">
        <v>144</v>
      </c>
      <c r="B117" s="11" t="s">
        <v>145</v>
      </c>
      <c r="C117" s="55">
        <f t="shared" ref="C117:C125" si="20">E117-D117</f>
        <v>0</v>
      </c>
      <c r="D117" s="55">
        <f>D118</f>
        <v>0</v>
      </c>
      <c r="E117" s="55">
        <f>E118</f>
        <v>0</v>
      </c>
      <c r="F117" s="55">
        <f t="shared" ref="F117:F125" si="21">H117-G117</f>
        <v>0</v>
      </c>
      <c r="G117" s="55">
        <f>G118</f>
        <v>0</v>
      </c>
      <c r="H117" s="55">
        <f>H118</f>
        <v>0</v>
      </c>
    </row>
    <row r="118" spans="1:8" s="1" customFormat="1" ht="15" customHeight="1" thickBot="1">
      <c r="A118" s="29" t="s">
        <v>146</v>
      </c>
      <c r="B118" s="30" t="s">
        <v>147</v>
      </c>
      <c r="C118" s="57">
        <f t="shared" si="20"/>
        <v>0</v>
      </c>
      <c r="D118" s="58"/>
      <c r="E118" s="58"/>
      <c r="F118" s="57">
        <f t="shared" si="21"/>
        <v>0</v>
      </c>
      <c r="G118" s="58"/>
      <c r="H118" s="58"/>
    </row>
    <row r="119" spans="1:8" s="1" customFormat="1" ht="12.75" thickBot="1">
      <c r="A119" s="27" t="s">
        <v>148</v>
      </c>
      <c r="B119" s="28" t="s">
        <v>149</v>
      </c>
      <c r="C119" s="52">
        <f t="shared" si="20"/>
        <v>0</v>
      </c>
      <c r="D119" s="52">
        <f>D120+D122+D126+D128+D130+D134</f>
        <v>40022657.869999997</v>
      </c>
      <c r="E119" s="52">
        <f>E120+E122+E126+E128+E130</f>
        <v>40022657.869999997</v>
      </c>
      <c r="F119" s="52">
        <f>H119-G119</f>
        <v>0</v>
      </c>
      <c r="G119" s="52">
        <f>G120+G122+G126+G128+G130+G134</f>
        <v>700000</v>
      </c>
      <c r="H119" s="52">
        <f>H120+H122+H126+H128+H130</f>
        <v>700000</v>
      </c>
    </row>
    <row r="120" spans="1:8" s="1" customFormat="1" ht="22.5">
      <c r="A120" s="10" t="s">
        <v>255</v>
      </c>
      <c r="B120" s="26" t="s">
        <v>256</v>
      </c>
      <c r="C120" s="54">
        <f t="shared" si="20"/>
        <v>0</v>
      </c>
      <c r="D120" s="54">
        <f>D121</f>
        <v>0</v>
      </c>
      <c r="E120" s="54">
        <f>E121</f>
        <v>0</v>
      </c>
      <c r="F120" s="54">
        <f t="shared" si="21"/>
        <v>0</v>
      </c>
      <c r="G120" s="54">
        <f>G121</f>
        <v>0</v>
      </c>
      <c r="H120" s="54">
        <f>H121</f>
        <v>0</v>
      </c>
    </row>
    <row r="121" spans="1:8" s="1" customFormat="1" ht="27" customHeight="1">
      <c r="A121" s="10" t="s">
        <v>254</v>
      </c>
      <c r="B121" s="11" t="s">
        <v>257</v>
      </c>
      <c r="C121" s="55">
        <f t="shared" si="20"/>
        <v>0</v>
      </c>
      <c r="D121" s="56"/>
      <c r="E121" s="56"/>
      <c r="F121" s="55">
        <f t="shared" si="21"/>
        <v>0</v>
      </c>
      <c r="G121" s="56"/>
      <c r="H121" s="56"/>
    </row>
    <row r="122" spans="1:8" s="1" customFormat="1" ht="38.25" customHeight="1">
      <c r="A122" s="10" t="s">
        <v>251</v>
      </c>
      <c r="B122" s="11" t="s">
        <v>252</v>
      </c>
      <c r="C122" s="55">
        <f t="shared" si="20"/>
        <v>0</v>
      </c>
      <c r="D122" s="55">
        <f>D123</f>
        <v>0</v>
      </c>
      <c r="E122" s="55">
        <f>E123</f>
        <v>0</v>
      </c>
      <c r="F122" s="55">
        <f t="shared" si="21"/>
        <v>0</v>
      </c>
      <c r="G122" s="55">
        <f>G123</f>
        <v>0</v>
      </c>
      <c r="H122" s="55">
        <f>H123</f>
        <v>0</v>
      </c>
    </row>
    <row r="123" spans="1:8" s="1" customFormat="1" ht="33.75">
      <c r="A123" s="10" t="s">
        <v>251</v>
      </c>
      <c r="B123" s="11" t="s">
        <v>253</v>
      </c>
      <c r="C123" s="55">
        <f t="shared" si="20"/>
        <v>0</v>
      </c>
      <c r="D123" s="56"/>
      <c r="E123" s="56"/>
      <c r="F123" s="55">
        <f t="shared" si="21"/>
        <v>0</v>
      </c>
      <c r="G123" s="56"/>
      <c r="H123" s="56"/>
    </row>
    <row r="124" spans="1:8" s="1" customFormat="1" hidden="1">
      <c r="A124" s="8"/>
      <c r="B124" s="9" t="s">
        <v>216</v>
      </c>
      <c r="C124" s="55">
        <f t="shared" si="20"/>
        <v>0</v>
      </c>
      <c r="D124" s="55">
        <f>D125</f>
        <v>0</v>
      </c>
      <c r="E124" s="55">
        <f>E125</f>
        <v>0</v>
      </c>
      <c r="F124" s="55">
        <f t="shared" si="21"/>
        <v>0</v>
      </c>
      <c r="G124" s="55">
        <f>G125</f>
        <v>0</v>
      </c>
      <c r="H124" s="55">
        <f>H125</f>
        <v>0</v>
      </c>
    </row>
    <row r="125" spans="1:8" s="1" customFormat="1" ht="33.75" hidden="1">
      <c r="A125" s="8" t="s">
        <v>177</v>
      </c>
      <c r="B125" s="9" t="s">
        <v>215</v>
      </c>
      <c r="C125" s="55">
        <f t="shared" si="20"/>
        <v>0</v>
      </c>
      <c r="D125" s="56">
        <f>E125</f>
        <v>0</v>
      </c>
      <c r="E125" s="56"/>
      <c r="F125" s="55">
        <f t="shared" si="21"/>
        <v>0</v>
      </c>
      <c r="G125" s="56"/>
      <c r="H125" s="56"/>
    </row>
    <row r="126" spans="1:8" s="1" customFormat="1" ht="56.25" hidden="1">
      <c r="A126" s="10" t="s">
        <v>150</v>
      </c>
      <c r="B126" s="11" t="s">
        <v>217</v>
      </c>
      <c r="C126" s="55">
        <f t="shared" ref="C126:C136" si="22">E126-D126</f>
        <v>0</v>
      </c>
      <c r="D126" s="55">
        <f>D127</f>
        <v>0</v>
      </c>
      <c r="E126" s="55">
        <f>E127</f>
        <v>0</v>
      </c>
      <c r="F126" s="55">
        <f t="shared" ref="F126:F136" si="23">H126-G126</f>
        <v>0</v>
      </c>
      <c r="G126" s="55">
        <f>G127</f>
        <v>0</v>
      </c>
      <c r="H126" s="55">
        <f>H127</f>
        <v>0</v>
      </c>
    </row>
    <row r="127" spans="1:8" s="1" customFormat="1" ht="67.5" hidden="1">
      <c r="A127" s="10" t="s">
        <v>151</v>
      </c>
      <c r="B127" s="11" t="s">
        <v>218</v>
      </c>
      <c r="C127" s="55">
        <f t="shared" si="22"/>
        <v>0</v>
      </c>
      <c r="D127" s="56">
        <v>0</v>
      </c>
      <c r="E127" s="56"/>
      <c r="F127" s="55">
        <f t="shared" si="23"/>
        <v>0</v>
      </c>
      <c r="G127" s="56"/>
      <c r="H127" s="56"/>
    </row>
    <row r="128" spans="1:8" s="1" customFormat="1" ht="45">
      <c r="A128" s="66" t="s">
        <v>226</v>
      </c>
      <c r="B128" s="11" t="s">
        <v>228</v>
      </c>
      <c r="C128" s="55">
        <f t="shared" si="22"/>
        <v>0</v>
      </c>
      <c r="D128" s="55">
        <f>D129</f>
        <v>0</v>
      </c>
      <c r="E128" s="55">
        <f>E129</f>
        <v>0</v>
      </c>
      <c r="F128" s="55">
        <f t="shared" si="23"/>
        <v>0</v>
      </c>
      <c r="G128" s="55">
        <f>G129</f>
        <v>0</v>
      </c>
      <c r="H128" s="55">
        <f>H129</f>
        <v>0</v>
      </c>
    </row>
    <row r="129" spans="1:8" s="1" customFormat="1" ht="45">
      <c r="A129" s="65" t="s">
        <v>226</v>
      </c>
      <c r="B129" s="11" t="s">
        <v>227</v>
      </c>
      <c r="C129" s="55">
        <f t="shared" si="22"/>
        <v>0</v>
      </c>
      <c r="D129" s="56">
        <f>E129</f>
        <v>0</v>
      </c>
      <c r="E129" s="56"/>
      <c r="F129" s="55">
        <f t="shared" si="23"/>
        <v>0</v>
      </c>
      <c r="G129" s="56">
        <f>H129</f>
        <v>0</v>
      </c>
      <c r="H129" s="56"/>
    </row>
    <row r="130" spans="1:8" s="1" customFormat="1" ht="22.5">
      <c r="A130" s="10" t="s">
        <v>152</v>
      </c>
      <c r="B130" s="11" t="s">
        <v>153</v>
      </c>
      <c r="C130" s="55">
        <f t="shared" si="22"/>
        <v>0</v>
      </c>
      <c r="D130" s="55">
        <f>D131</f>
        <v>40022657.869999997</v>
      </c>
      <c r="E130" s="55">
        <f>E131</f>
        <v>40022657.869999997</v>
      </c>
      <c r="F130" s="55">
        <f t="shared" si="23"/>
        <v>0</v>
      </c>
      <c r="G130" s="55">
        <f>G131</f>
        <v>700000</v>
      </c>
      <c r="H130" s="55">
        <f>H131</f>
        <v>700000</v>
      </c>
    </row>
    <row r="131" spans="1:8" s="1" customFormat="1" ht="23.25" thickBot="1">
      <c r="A131" s="29" t="s">
        <v>154</v>
      </c>
      <c r="B131" s="30" t="s">
        <v>237</v>
      </c>
      <c r="C131" s="57">
        <f t="shared" si="22"/>
        <v>0</v>
      </c>
      <c r="D131" s="58">
        <f>E131</f>
        <v>40022657.869999997</v>
      </c>
      <c r="E131" s="58">
        <v>40022657.869999997</v>
      </c>
      <c r="F131" s="57">
        <f t="shared" si="23"/>
        <v>0</v>
      </c>
      <c r="G131" s="58">
        <f>H131</f>
        <v>700000</v>
      </c>
      <c r="H131" s="58">
        <v>700000</v>
      </c>
    </row>
    <row r="132" spans="1:8" s="1" customFormat="1" ht="12.75" thickBot="1">
      <c r="A132" s="27" t="s">
        <v>155</v>
      </c>
      <c r="B132" s="28" t="s">
        <v>156</v>
      </c>
      <c r="C132" s="52">
        <f t="shared" si="22"/>
        <v>0</v>
      </c>
      <c r="D132" s="52">
        <f>D133</f>
        <v>0</v>
      </c>
      <c r="E132" s="52">
        <f>E134</f>
        <v>0</v>
      </c>
      <c r="F132" s="52">
        <f t="shared" si="23"/>
        <v>0</v>
      </c>
      <c r="G132" s="52">
        <f>G134</f>
        <v>0</v>
      </c>
      <c r="H132" s="53">
        <f>H134</f>
        <v>0</v>
      </c>
    </row>
    <row r="133" spans="1:8" s="1" customFormat="1" ht="22.5" hidden="1">
      <c r="A133" s="25" t="s">
        <v>157</v>
      </c>
      <c r="B133" s="26" t="s">
        <v>158</v>
      </c>
      <c r="C133" s="54">
        <f t="shared" si="22"/>
        <v>0</v>
      </c>
      <c r="D133" s="54">
        <f>D134</f>
        <v>0</v>
      </c>
      <c r="E133" s="54"/>
      <c r="F133" s="54"/>
      <c r="G133" s="54"/>
      <c r="H133" s="54"/>
    </row>
    <row r="134" spans="1:8" s="1" customFormat="1" ht="23.25" thickBot="1">
      <c r="A134" s="29" t="s">
        <v>157</v>
      </c>
      <c r="B134" s="30" t="s">
        <v>200</v>
      </c>
      <c r="C134" s="57">
        <f t="shared" si="22"/>
        <v>0</v>
      </c>
      <c r="D134" s="58"/>
      <c r="E134" s="58"/>
      <c r="F134" s="57">
        <f t="shared" si="23"/>
        <v>0</v>
      </c>
      <c r="G134" s="58"/>
      <c r="H134" s="58"/>
    </row>
    <row r="135" spans="1:8" s="1" customFormat="1" ht="34.5" thickBot="1">
      <c r="A135" s="27" t="s">
        <v>159</v>
      </c>
      <c r="B135" s="28" t="s">
        <v>160</v>
      </c>
      <c r="C135" s="52">
        <f t="shared" si="22"/>
        <v>0</v>
      </c>
      <c r="D135" s="52">
        <f>D136</f>
        <v>0</v>
      </c>
      <c r="E135" s="53">
        <f>E136</f>
        <v>0</v>
      </c>
      <c r="F135" s="52">
        <f t="shared" si="23"/>
        <v>0</v>
      </c>
      <c r="G135" s="52">
        <f>G136</f>
        <v>0</v>
      </c>
      <c r="H135" s="53">
        <f>H136</f>
        <v>0</v>
      </c>
    </row>
    <row r="136" spans="1:8" s="1" customFormat="1" ht="35.25" customHeight="1">
      <c r="A136" s="25" t="s">
        <v>161</v>
      </c>
      <c r="B136" s="26" t="s">
        <v>245</v>
      </c>
      <c r="C136" s="54">
        <f t="shared" si="22"/>
        <v>0</v>
      </c>
      <c r="D136" s="59"/>
      <c r="E136" s="59"/>
      <c r="F136" s="54">
        <f t="shared" si="23"/>
        <v>0</v>
      </c>
      <c r="G136" s="59"/>
      <c r="H136" s="59"/>
    </row>
  </sheetData>
  <sheetProtection selectLockedCells="1" selectUnlockedCells="1"/>
  <mergeCells count="4">
    <mergeCell ref="A1:H1"/>
    <mergeCell ref="A2:H2"/>
    <mergeCell ref="A3:H3"/>
    <mergeCell ref="A4:H4"/>
  </mergeCells>
  <phoneticPr fontId="0" type="noConversion"/>
  <pageMargins left="0.35433070866141736" right="0.19685039370078741" top="0.35433070866141736" bottom="0.35433070866141736" header="0.23622047244094491" footer="0"/>
  <pageSetup paperSize="9" scale="70" fitToHeight="10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Пользователь Windows</cp:lastModifiedBy>
  <cp:lastPrinted>2023-04-03T13:33:03Z</cp:lastPrinted>
  <dcterms:created xsi:type="dcterms:W3CDTF">2014-02-01T07:57:51Z</dcterms:created>
  <dcterms:modified xsi:type="dcterms:W3CDTF">2023-04-03T13:36:41Z</dcterms:modified>
</cp:coreProperties>
</file>